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saxe\OneDrive - Sempra Energy\Documents\Data Requests\FEA\Workpaper Main Source Files\"/>
    </mc:Choice>
  </mc:AlternateContent>
  <xr:revisionPtr revIDLastSave="6" documentId="10_ncr:100000_{D05510DF-6B78-499A-B331-70CA084653EF}" xr6:coauthVersionLast="41" xr6:coauthVersionMax="41" xr10:uidLastSave="{BF772BDC-4E00-4F87-92C9-560284E80B30}"/>
  <bookViews>
    <workbookView xWindow="-120" yWindow="-120" windowWidth="29040" windowHeight="15840" activeTab="1" xr2:uid="{1C292A55-FB5E-4E22-BF56-EA48C5DD62A3}"/>
  </bookViews>
  <sheets>
    <sheet name="2020 School Determinant Summary" sheetId="1" r:id="rId1"/>
    <sheet name="2020 School Customers" sheetId="2" r:id="rId2"/>
  </sheets>
  <externalReferences>
    <externalReference r:id="rId3"/>
    <externalReference r:id="rId4"/>
  </externalReferences>
  <definedNames>
    <definedName name="_______ddd5" hidden="1">{#N/A,#N/A,FALSE,"trates"}</definedName>
    <definedName name="______ddd5" hidden="1">{#N/A,#N/A,FALSE,"trates"}</definedName>
    <definedName name="_____ddd5" hidden="1">{#N/A,#N/A,FALSE,"trates"}</definedName>
    <definedName name="____ddd5" hidden="1">{#N/A,#N/A,FALSE,"trates"}</definedName>
    <definedName name="___ddd5" hidden="1">{#N/A,#N/A,FALSE,"trates"}</definedName>
    <definedName name="__ddd5" hidden="1">{#N/A,#N/A,FALSE,"trates"}</definedName>
    <definedName name="_AtRisk_SimSetting_AutomaticallyGenerateReports" hidden="1">FALSE</definedName>
    <definedName name="_AtRisk_SimSetting_AutomaticResultsDisplayMode" hidden="1">1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16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_ddd5" hidden="1">{#N/A,#N/A,FALSE,"trates"}</definedName>
    <definedName name="_Fill" localSheetId="1" hidden="1">#REF!</definedName>
    <definedName name="_Fill" hidden="1">#REF!</definedName>
    <definedName name="_Key1" localSheetId="1" hidden="1">#REF!</definedName>
    <definedName name="_Key1" hidden="1">#REF!</definedName>
    <definedName name="_Key2" localSheetId="1" hidden="1">#REF!</definedName>
    <definedName name="_Key2" hidden="1">#REF!</definedName>
    <definedName name="_MatInverse_In" localSheetId="1" hidden="1">#REF!</definedName>
    <definedName name="_MatInverse_In" hidden="1">#REF!</definedName>
    <definedName name="_MatMult_A" localSheetId="1" hidden="1">#REF!</definedName>
    <definedName name="_MatMult_A" hidden="1">#REF!</definedName>
    <definedName name="_MatMult_AxB" localSheetId="1" hidden="1">#REF!</definedName>
    <definedName name="_MatMult_AxB" hidden="1">#REF!</definedName>
    <definedName name="_MatMult_B" localSheetId="1" hidden="1">#REF!</definedName>
    <definedName name="_MatMult_B" hidden="1">#REF!</definedName>
    <definedName name="_Order1" hidden="1">255</definedName>
    <definedName name="_Order2" hidden="1">0</definedName>
    <definedName name="_Parse_In" localSheetId="1" hidden="1">#REF!</definedName>
    <definedName name="_Parse_In" hidden="1">#REF!</definedName>
    <definedName name="_Parse_Out" localSheetId="1" hidden="1">#REF!</definedName>
    <definedName name="_Parse_Out" hidden="1">#REF!</definedName>
    <definedName name="_Sort" localSheetId="1" hidden="1">#REF!</definedName>
    <definedName name="_Sort" hidden="1">#REF!</definedName>
    <definedName name="anscount" hidden="1">1</definedName>
    <definedName name="dddd">[1]Level2!$K$2</definedName>
    <definedName name="dummy1" hidden="1">{#N/A,#N/A,FALSE,"trates"}</definedName>
    <definedName name="dummy2" hidden="1">{#N/A,#N/A,FALSE,"trates"}</definedName>
    <definedName name="dummy3" hidden="1">{#N/A,#N/A,FALSE,"trates"}</definedName>
    <definedName name="dummy4" hidden="1">{#N/A,#N/A,FALSE,"trates"}</definedName>
    <definedName name="dummy5" hidden="1">{#N/A,#N/A,FALSE,"trates"}</definedName>
    <definedName name="InvoiceType">[2]Level2!$K$2</definedName>
    <definedName name="jkl" hidden="1">{#N/A,#N/A,FALSE,"trates"}</definedName>
    <definedName name="limcount" hidden="1">1</definedName>
    <definedName name="_xlnm.Print_Area" localSheetId="1">'2020 School Customers'!$A$1:$B$111</definedName>
    <definedName name="_xlnm.Print_Area" localSheetId="0">'2020 School Determinant Summary'!$A$1:$B$56</definedName>
    <definedName name="_xlnm.Print_Area">#REF!</definedName>
    <definedName name="Print_Area_MI" localSheetId="1">#REF!</definedName>
    <definedName name="Print_Area_MI">#REF!</definedName>
    <definedName name="RiskAfterRecalcMacro" hidden="1">"'10 Year Model.xls'!RiskSim"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FALSE</definedName>
    <definedName name="RiskNumIterations" hidden="1">1000</definedName>
    <definedName name="RiskNumSimulations" hidden="1">1</definedName>
    <definedName name="RiskPauseOnError" hidden="1">FALSE</definedName>
    <definedName name="RiskRunAfterRecalcMacro" hidden="1">TRUE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TRUE</definedName>
    <definedName name="RiskUseDifferentSeedForEachSim" hidden="1">FALSE</definedName>
    <definedName name="RiskUseFixedSeed" hidden="1">FALSE</definedName>
    <definedName name="RiskUseMultipleCPUs" hidden="1">FALSE</definedName>
    <definedName name="sencount" hidden="1">2</definedName>
    <definedName name="wrn.BL." hidden="1">{#N/A,#N/A,FALSE,"trates"}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54" i="1" l="1"/>
  <c r="K52" i="1"/>
  <c r="K51" i="1"/>
  <c r="J51" i="1"/>
  <c r="F44" i="1"/>
  <c r="K42" i="1"/>
  <c r="K41" i="1"/>
  <c r="D21" i="2"/>
  <c r="J42" i="1" l="1"/>
  <c r="J43" i="1" s="1"/>
  <c r="C21" i="2"/>
  <c r="J41" i="1"/>
  <c r="L41" i="1" s="1"/>
  <c r="K43" i="1"/>
  <c r="J52" i="1"/>
  <c r="J53" i="1" s="1"/>
  <c r="K53" i="1"/>
  <c r="L51" i="1"/>
  <c r="L42" i="1"/>
  <c r="L52" i="1" l="1"/>
  <c r="L53" i="1" s="1"/>
  <c r="L43" i="1"/>
  <c r="D16" i="1" l="1"/>
  <c r="D55" i="2"/>
  <c r="D24" i="1"/>
  <c r="D23" i="1"/>
  <c r="C24" i="1"/>
  <c r="F52" i="2"/>
  <c r="C17" i="1"/>
  <c r="C18" i="1"/>
  <c r="C19" i="1"/>
  <c r="C23" i="1" l="1"/>
  <c r="F53" i="2"/>
  <c r="F55" i="2" s="1"/>
  <c r="F47" i="2"/>
  <c r="D49" i="2"/>
  <c r="C49" i="2"/>
  <c r="F46" i="2"/>
  <c r="F41" i="2"/>
  <c r="D43" i="2"/>
  <c r="C43" i="2"/>
  <c r="F40" i="2"/>
  <c r="F49" i="2" l="1"/>
  <c r="F43" i="2"/>
  <c r="C16" i="1" l="1"/>
  <c r="C28" i="2" l="1"/>
  <c r="F20" i="2"/>
  <c r="F19" i="2"/>
  <c r="F18" i="2"/>
  <c r="D30" i="2"/>
  <c r="G14" i="2"/>
  <c r="G15" i="2" s="1"/>
  <c r="G16" i="2" s="1"/>
  <c r="G17" i="2" s="1"/>
  <c r="G18" i="2" s="1"/>
  <c r="G19" i="2" s="1"/>
  <c r="G20" i="2" s="1"/>
  <c r="G21" i="2" s="1"/>
  <c r="G22" i="2" s="1"/>
  <c r="G23" i="2" s="1"/>
  <c r="G24" i="2" s="1"/>
  <c r="G25" i="2" s="1"/>
  <c r="G26" i="2" s="1"/>
  <c r="G27" i="2" s="1"/>
  <c r="G28" i="2" s="1"/>
  <c r="G29" i="2" s="1"/>
  <c r="G30" i="2" s="1"/>
  <c r="G31" i="2" s="1"/>
  <c r="G32" i="2" s="1"/>
  <c r="G33" i="2" s="1"/>
  <c r="G34" i="2" s="1"/>
  <c r="G35" i="2" s="1"/>
  <c r="G36" i="2" s="1"/>
  <c r="G37" i="2" s="1"/>
  <c r="G38" i="2" s="1"/>
  <c r="G39" i="2" s="1"/>
  <c r="G40" i="2" s="1"/>
  <c r="G41" i="2" s="1"/>
  <c r="G42" i="2" s="1"/>
  <c r="G43" i="2" s="1"/>
  <c r="G44" i="2" s="1"/>
  <c r="G45" i="2" s="1"/>
  <c r="G46" i="2" s="1"/>
  <c r="G47" i="2" s="1"/>
  <c r="G48" i="2" s="1"/>
  <c r="G49" i="2" s="1"/>
  <c r="G50" i="2" s="1"/>
  <c r="G51" i="2" s="1"/>
  <c r="G52" i="2" s="1"/>
  <c r="G53" i="2" s="1"/>
  <c r="G54" i="2" s="1"/>
  <c r="G55" i="2" s="1"/>
  <c r="G56" i="2" s="1"/>
  <c r="G57" i="2" s="1"/>
  <c r="G58" i="2" s="1"/>
  <c r="G59" i="2" s="1"/>
  <c r="G60" i="2" s="1"/>
  <c r="G61" i="2" s="1"/>
  <c r="G62" i="2" s="1"/>
  <c r="G63" i="2" s="1"/>
  <c r="G64" i="2" s="1"/>
  <c r="G65" i="2" s="1"/>
  <c r="G66" i="2" s="1"/>
  <c r="G67" i="2" s="1"/>
  <c r="G68" i="2" s="1"/>
  <c r="C14" i="1"/>
  <c r="A14" i="2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F64" i="2" l="1"/>
  <c r="C33" i="1"/>
  <c r="J19" i="2"/>
  <c r="L19" i="2" s="1"/>
  <c r="C62" i="2"/>
  <c r="C29" i="1"/>
  <c r="F61" i="2"/>
  <c r="C30" i="1"/>
  <c r="F24" i="2"/>
  <c r="F28" i="2" s="1"/>
  <c r="F60" i="2"/>
  <c r="F34" i="2"/>
  <c r="K14" i="2"/>
  <c r="C37" i="2"/>
  <c r="F14" i="2"/>
  <c r="F17" i="2"/>
  <c r="F62" i="2" l="1"/>
  <c r="F37" i="2"/>
  <c r="F57" i="2" s="1"/>
  <c r="D57" i="2"/>
  <c r="C57" i="2"/>
  <c r="J15" i="2" s="1"/>
  <c r="F21" i="2"/>
  <c r="C30" i="2"/>
  <c r="K15" i="2" l="1"/>
  <c r="K17" i="2" s="1"/>
  <c r="D66" i="2"/>
  <c r="J14" i="2"/>
  <c r="L14" i="2" s="1"/>
  <c r="C66" i="2"/>
  <c r="L15" i="2"/>
  <c r="F30" i="2"/>
  <c r="F66" i="2" s="1"/>
  <c r="J18" i="1"/>
  <c r="L18" i="1" s="1"/>
  <c r="J17" i="2" l="1"/>
  <c r="L17" i="2"/>
  <c r="L21" i="2" s="1"/>
  <c r="F55" i="1"/>
  <c r="J55" i="1" s="1"/>
  <c r="L55" i="1" s="1"/>
  <c r="L57" i="1" s="1"/>
  <c r="F53" i="1"/>
  <c r="F52" i="1"/>
  <c r="D56" i="1"/>
  <c r="F50" i="1"/>
  <c r="F45" i="1"/>
  <c r="J45" i="1" s="1"/>
  <c r="L45" i="1" s="1"/>
  <c r="L47" i="1" s="1"/>
  <c r="F43" i="1"/>
  <c r="F42" i="1"/>
  <c r="F40" i="1"/>
  <c r="F33" i="1"/>
  <c r="F29" i="1"/>
  <c r="F23" i="1"/>
  <c r="F19" i="1"/>
  <c r="F18" i="1"/>
  <c r="F17" i="1"/>
  <c r="D20" i="1"/>
  <c r="K14" i="1" s="1"/>
  <c r="F16" i="1"/>
  <c r="G14" i="1"/>
  <c r="G15" i="1" s="1"/>
  <c r="G16" i="1" s="1"/>
  <c r="G17" i="1" s="1"/>
  <c r="G18" i="1" s="1"/>
  <c r="G19" i="1" s="1"/>
  <c r="G20" i="1" s="1"/>
  <c r="G21" i="1" s="1"/>
  <c r="G22" i="1" s="1"/>
  <c r="G23" i="1" s="1"/>
  <c r="G24" i="1" s="1"/>
  <c r="G25" i="1" s="1"/>
  <c r="G26" i="1" s="1"/>
  <c r="G27" i="1" s="1"/>
  <c r="G28" i="1" s="1"/>
  <c r="G29" i="1" s="1"/>
  <c r="G30" i="1" s="1"/>
  <c r="G31" i="1" s="1"/>
  <c r="G32" i="1" s="1"/>
  <c r="G33" i="1" s="1"/>
  <c r="G34" i="1" s="1"/>
  <c r="G35" i="1" s="1"/>
  <c r="G36" i="1" s="1"/>
  <c r="G37" i="1" s="1"/>
  <c r="G38" i="1" s="1"/>
  <c r="G39" i="1" s="1"/>
  <c r="G40" i="1" s="1"/>
  <c r="G41" i="1" s="1"/>
  <c r="G42" i="1" s="1"/>
  <c r="G43" i="1" s="1"/>
  <c r="G44" i="1" s="1"/>
  <c r="G45" i="1" s="1"/>
  <c r="G46" i="1" s="1"/>
  <c r="G47" i="1" s="1"/>
  <c r="F14" i="1"/>
  <c r="A14" i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l="1"/>
  <c r="A49" i="1" s="1"/>
  <c r="A50" i="1" s="1"/>
  <c r="A51" i="1" s="1"/>
  <c r="A52" i="1" s="1"/>
  <c r="A53" i="1" s="1"/>
  <c r="A54" i="1" s="1"/>
  <c r="A55" i="1" s="1"/>
  <c r="A56" i="1" s="1"/>
  <c r="G48" i="1"/>
  <c r="G49" i="1" s="1"/>
  <c r="G50" i="1" s="1"/>
  <c r="G51" i="1" s="1"/>
  <c r="G52" i="1" s="1"/>
  <c r="G53" i="1" s="1"/>
  <c r="G54" i="1" s="1"/>
  <c r="G55" i="1" s="1"/>
  <c r="G56" i="1" s="1"/>
  <c r="D46" i="1"/>
  <c r="F41" i="1"/>
  <c r="F46" i="1" s="1"/>
  <c r="D26" i="1"/>
  <c r="K15" i="1" s="1"/>
  <c r="K16" i="1" s="1"/>
  <c r="C31" i="1"/>
  <c r="C46" i="1"/>
  <c r="C26" i="1"/>
  <c r="J15" i="1" s="1"/>
  <c r="F51" i="1"/>
  <c r="F56" i="1" s="1"/>
  <c r="C20" i="1"/>
  <c r="F24" i="1"/>
  <c r="F26" i="1" s="1"/>
  <c r="F30" i="1"/>
  <c r="F31" i="1" s="1"/>
  <c r="C56" i="1"/>
  <c r="D35" i="1" l="1"/>
  <c r="L15" i="1"/>
  <c r="F20" i="1"/>
  <c r="F35" i="1" s="1"/>
  <c r="J14" i="1"/>
  <c r="C35" i="1"/>
  <c r="L14" i="1" l="1"/>
  <c r="L16" i="1" s="1"/>
  <c r="L20" i="1" s="1"/>
  <c r="J16" i="1"/>
</calcChain>
</file>

<file path=xl/sharedStrings.xml><?xml version="1.0" encoding="utf-8"?>
<sst xmlns="http://schemas.openxmlformats.org/spreadsheetml/2006/main" count="159" uniqueCount="55">
  <si>
    <t xml:space="preserve">Confidential/Privileged (Pursuant to Applicable Provisions of D.06-06-066, G.O. 66-C, </t>
  </si>
  <si>
    <t>PUC Code Section 583 and Section 454.5 (g), and/or is Subject to Provisions of Executed Non-Disclosure Agreement)</t>
  </si>
  <si>
    <t>Line</t>
  </si>
  <si>
    <t>Description</t>
  </si>
  <si>
    <t>Secondary</t>
  </si>
  <si>
    <t>Primary</t>
  </si>
  <si>
    <t>Transmission</t>
  </si>
  <si>
    <t>Total</t>
  </si>
  <si>
    <t>No.</t>
  </si>
  <si>
    <t>(A)</t>
  </si>
  <si>
    <t>(F)</t>
  </si>
  <si>
    <t>(G)</t>
  </si>
  <si>
    <t>(H)</t>
  </si>
  <si>
    <t>(I)</t>
  </si>
  <si>
    <t xml:space="preserve">Forecasted 2020 Customers (Average): </t>
  </si>
  <si>
    <t>Residential</t>
  </si>
  <si>
    <t>Small Commercial</t>
  </si>
  <si>
    <t>0 - 5 kW</t>
  </si>
  <si>
    <t>&gt;5 - 20 kW</t>
  </si>
  <si>
    <t xml:space="preserve">&gt;20 - 50 kW </t>
  </si>
  <si>
    <t>&gt;50 kW</t>
  </si>
  <si>
    <t>Medium/Large Commercial &amp; Industrial</t>
  </si>
  <si>
    <t>≤500 kW</t>
  </si>
  <si>
    <t>500 - 12 MW</t>
  </si>
  <si>
    <t>&gt; 12 MW</t>
  </si>
  <si>
    <t>Agricultural</t>
  </si>
  <si>
    <t>&lt; 20 kW</t>
  </si>
  <si>
    <r>
      <rPr>
        <sz val="12"/>
        <rFont val="Calibri"/>
        <family val="2"/>
      </rPr>
      <t>≥</t>
    </r>
    <r>
      <rPr>
        <sz val="12"/>
        <rFont val="Arial"/>
        <family val="2"/>
      </rPr>
      <t xml:space="preserve"> 20 kW</t>
    </r>
  </si>
  <si>
    <t>Lighting</t>
  </si>
  <si>
    <t>System-Total</t>
  </si>
  <si>
    <t>Lighting Lamp Count</t>
  </si>
  <si>
    <t>Forecasted 2020 On-Peak Demand (kW-year):</t>
  </si>
  <si>
    <t>Forecasted 2020 Non-Coincident Demand (kW-year):</t>
  </si>
  <si>
    <t xml:space="preserve">     </t>
  </si>
  <si>
    <t>Total Determinants School Class</t>
  </si>
  <si>
    <t>School Class</t>
  </si>
  <si>
    <r>
      <rPr>
        <sz val="12"/>
        <rFont val="Calibri"/>
        <family val="2"/>
      </rPr>
      <t>≤</t>
    </r>
    <r>
      <rPr>
        <sz val="12"/>
        <rFont val="Arial"/>
        <family val="2"/>
      </rPr>
      <t xml:space="preserve"> 20 kW</t>
    </r>
  </si>
  <si>
    <t>&gt; 20 kW</t>
  </si>
  <si>
    <t>Residential (Schedule DR)</t>
  </si>
  <si>
    <t>Schedule TOU-A</t>
  </si>
  <si>
    <t>Schedule A-TOU</t>
  </si>
  <si>
    <t>Small Commercial Total</t>
  </si>
  <si>
    <t>Schedule OL-TOU</t>
  </si>
  <si>
    <t>Schedule AL-TOU</t>
  </si>
  <si>
    <t>Schedule DG-R</t>
  </si>
  <si>
    <t>Medium/Large Commercial &amp; Industrial Total</t>
  </si>
  <si>
    <t>Schedule A6-TOU</t>
  </si>
  <si>
    <t>Agricultural (Schedule TOU-PA)</t>
  </si>
  <si>
    <t>School-Total</t>
  </si>
  <si>
    <r>
      <t xml:space="preserve">Agricultural </t>
    </r>
    <r>
      <rPr>
        <sz val="12"/>
        <rFont val="Calibri"/>
        <family val="2"/>
      </rPr>
      <t xml:space="preserve">≤ </t>
    </r>
    <r>
      <rPr>
        <sz val="12"/>
        <rFont val="Arial"/>
        <family val="2"/>
      </rPr>
      <t>20 kW</t>
    </r>
  </si>
  <si>
    <t>Agricultural &gt; 20 kW</t>
  </si>
  <si>
    <t>Total Numbers of Customers By Rate Schedule for School Class</t>
  </si>
  <si>
    <t>SAN DIEGO GAS &amp; ELECTRIC COMPANY</t>
  </si>
  <si>
    <t>TEST YEAR (TY) 2019 GENERAL RATE CASE (GRC) PHASE 2, APPLICATION (A.) 19-03-XXX</t>
  </si>
  <si>
    <t>CONFIDENTIAL DISTRIBUTION REVENUE ALLOCATION WORKPAPER - CHAPTER 6 (SAXE)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</si>
</sst>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General_)"/>
    <numFmt numFmtId="165" formatCode="_(* #,##0_);_(* \(#,##0\);_(* &quot;-&quot;??_);_(@_)"/>
    <numFmt numFmtId="166" formatCode="_(* #,##0.00000000_);_(* \(#,##0.00000000\);_(* &quot;-&quot;??_);_(@_)"/>
  </numFmts>
  <fonts count="15" x14ac:knownFonts="1">
    <font>
      <sz val="10"/>
      <name val="Arial"/>
    </font>
    <font>
      <b/>
      <sz val="12"/>
      <color rgb="FFFF0000"/>
      <name val="Times New Roman"/>
      <family val="1"/>
    </font>
    <font>
      <sz val="12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12"/>
      <name val="Arial"/>
      <family val="2"/>
    </font>
    <font>
      <b/>
      <sz val="12"/>
      <color rgb="FF0000FF"/>
      <name val="Arial"/>
      <family val="2"/>
    </font>
    <font>
      <b/>
      <sz val="12"/>
      <color rgb="FF0070C0"/>
      <name val="Arial"/>
      <family val="2"/>
    </font>
    <font>
      <b/>
      <sz val="12"/>
      <color indexed="12"/>
      <name val="Arial"/>
      <family val="2"/>
    </font>
    <font>
      <sz val="12"/>
      <name val="Calibri"/>
      <family val="2"/>
    </font>
    <font>
      <b/>
      <u/>
      <sz val="12"/>
      <name val="Arial"/>
      <family val="2"/>
    </font>
    <font>
      <b/>
      <sz val="10"/>
      <name val="Arial"/>
      <family val="2"/>
    </font>
    <font>
      <u val="singleAccounting"/>
      <sz val="12"/>
      <name val="Arial"/>
      <family val="2"/>
    </font>
    <font>
      <u/>
      <sz val="12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64" fontId="3" fillId="0" borderId="0"/>
    <xf numFmtId="164" fontId="3" fillId="0" borderId="0"/>
  </cellStyleXfs>
  <cellXfs count="92">
    <xf numFmtId="0" fontId="0" fillId="0" borderId="0" xfId="0"/>
    <xf numFmtId="0" fontId="2" fillId="0" borderId="0" xfId="0" applyFont="1"/>
    <xf numFmtId="164" fontId="4" fillId="0" borderId="0" xfId="3" applyFont="1" applyFill="1" applyAlignment="1">
      <alignment horizontal="left"/>
    </xf>
    <xf numFmtId="0" fontId="2" fillId="0" borderId="0" xfId="0" applyFont="1" applyBorder="1"/>
    <xf numFmtId="164" fontId="4" fillId="0" borderId="0" xfId="4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64" fontId="4" fillId="0" borderId="1" xfId="4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Border="1"/>
    <xf numFmtId="10" fontId="6" fillId="0" borderId="0" xfId="2" applyNumberFormat="1" applyFont="1" applyBorder="1"/>
    <xf numFmtId="10" fontId="2" fillId="0" borderId="0" xfId="0" applyNumberFormat="1" applyFont="1" applyBorder="1"/>
    <xf numFmtId="165" fontId="7" fillId="0" borderId="0" xfId="1" applyNumberFormat="1" applyFont="1" applyFill="1" applyBorder="1"/>
    <xf numFmtId="165" fontId="8" fillId="0" borderId="0" xfId="1" applyNumberFormat="1" applyFont="1" applyFill="1" applyBorder="1"/>
    <xf numFmtId="165" fontId="4" fillId="0" borderId="0" xfId="1" applyNumberFormat="1" applyFont="1" applyBorder="1"/>
    <xf numFmtId="0" fontId="2" fillId="0" borderId="0" xfId="0" applyFont="1" applyBorder="1" applyAlignment="1">
      <alignment horizontal="right"/>
    </xf>
    <xf numFmtId="165" fontId="4" fillId="0" borderId="0" xfId="1" applyNumberFormat="1" applyFont="1" applyFill="1" applyBorder="1"/>
    <xf numFmtId="165" fontId="9" fillId="0" borderId="0" xfId="1" applyNumberFormat="1" applyFont="1" applyFill="1" applyBorder="1"/>
    <xf numFmtId="0" fontId="11" fillId="0" borderId="0" xfId="0" applyFont="1" applyBorder="1"/>
    <xf numFmtId="165" fontId="2" fillId="0" borderId="0" xfId="0" applyNumberFormat="1" applyFont="1"/>
    <xf numFmtId="3" fontId="7" fillId="0" borderId="0" xfId="0" applyNumberFormat="1" applyFont="1" applyBorder="1"/>
    <xf numFmtId="0" fontId="7" fillId="0" borderId="0" xfId="0" applyFont="1" applyBorder="1"/>
    <xf numFmtId="165" fontId="4" fillId="0" borderId="0" xfId="0" applyNumberFormat="1" applyFont="1" applyFill="1" applyBorder="1"/>
    <xf numFmtId="3" fontId="4" fillId="0" borderId="1" xfId="0" applyNumberFormat="1" applyFont="1" applyBorder="1"/>
    <xf numFmtId="0" fontId="11" fillId="0" borderId="0" xfId="0" applyFont="1" applyBorder="1" applyAlignment="1">
      <alignment horizontal="center"/>
    </xf>
    <xf numFmtId="165" fontId="7" fillId="0" borderId="0" xfId="0" applyNumberFormat="1" applyFont="1" applyBorder="1"/>
    <xf numFmtId="3" fontId="4" fillId="0" borderId="0" xfId="0" applyNumberFormat="1" applyFont="1" applyBorder="1"/>
    <xf numFmtId="165" fontId="4" fillId="0" borderId="0" xfId="0" applyNumberFormat="1" applyFont="1" applyBorder="1"/>
    <xf numFmtId="0" fontId="12" fillId="0" borderId="0" xfId="0" applyFont="1" applyAlignment="1">
      <alignment horizontal="center"/>
    </xf>
    <xf numFmtId="0" fontId="5" fillId="0" borderId="0" xfId="0" applyFont="1" applyBorder="1"/>
    <xf numFmtId="0" fontId="5" fillId="0" borderId="0" xfId="0" applyFont="1" applyFill="1" applyBorder="1"/>
    <xf numFmtId="0" fontId="2" fillId="0" borderId="0" xfId="0" quotePrefix="1" applyFont="1"/>
    <xf numFmtId="165" fontId="7" fillId="0" borderId="1" xfId="1" applyNumberFormat="1" applyFont="1" applyFill="1" applyBorder="1"/>
    <xf numFmtId="165" fontId="8" fillId="0" borderId="1" xfId="1" applyNumberFormat="1" applyFont="1" applyFill="1" applyBorder="1"/>
    <xf numFmtId="165" fontId="4" fillId="0" borderId="1" xfId="1" applyNumberFormat="1" applyFont="1" applyBorder="1"/>
    <xf numFmtId="165" fontId="7" fillId="0" borderId="1" xfId="1" applyNumberFormat="1" applyFont="1" applyFill="1" applyBorder="1" applyAlignment="1">
      <alignment horizontal="right"/>
    </xf>
    <xf numFmtId="0" fontId="7" fillId="0" borderId="1" xfId="0" applyFont="1" applyBorder="1"/>
    <xf numFmtId="0" fontId="4" fillId="0" borderId="1" xfId="0" applyFont="1" applyBorder="1"/>
    <xf numFmtId="0" fontId="2" fillId="0" borderId="5" xfId="0" applyFont="1" applyBorder="1"/>
    <xf numFmtId="165" fontId="2" fillId="0" borderId="0" xfId="0" applyNumberFormat="1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1" xfId="0" applyFont="1" applyBorder="1"/>
    <xf numFmtId="0" fontId="2" fillId="0" borderId="9" xfId="0" applyFont="1" applyBorder="1"/>
    <xf numFmtId="0" fontId="11" fillId="0" borderId="10" xfId="0" applyFont="1" applyBorder="1" applyAlignment="1">
      <alignment horizontal="center"/>
    </xf>
    <xf numFmtId="0" fontId="11" fillId="0" borderId="11" xfId="0" applyFont="1" applyBorder="1" applyAlignment="1">
      <alignment horizontal="center"/>
    </xf>
    <xf numFmtId="165" fontId="2" fillId="0" borderId="8" xfId="0" applyNumberFormat="1" applyFont="1" applyBorder="1"/>
    <xf numFmtId="165" fontId="13" fillId="0" borderId="0" xfId="0" applyNumberFormat="1" applyFont="1" applyBorder="1"/>
    <xf numFmtId="165" fontId="2" fillId="0" borderId="6" xfId="0" applyNumberFormat="1" applyFont="1" applyBorder="1"/>
    <xf numFmtId="165" fontId="13" fillId="0" borderId="6" xfId="0" applyNumberFormat="1" applyFont="1" applyBorder="1"/>
    <xf numFmtId="0" fontId="2" fillId="0" borderId="5" xfId="0" applyFont="1" applyBorder="1" applyAlignment="1">
      <alignment horizontal="right"/>
    </xf>
    <xf numFmtId="0" fontId="14" fillId="0" borderId="0" xfId="0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165" fontId="7" fillId="0" borderId="0" xfId="1" applyNumberFormat="1" applyFont="1" applyFill="1" applyBorder="1" applyAlignment="1">
      <alignment horizontal="right"/>
    </xf>
    <xf numFmtId="0" fontId="2" fillId="0" borderId="0" xfId="0" quotePrefix="1" applyFont="1" applyBorder="1"/>
    <xf numFmtId="3" fontId="2" fillId="0" borderId="0" xfId="0" applyNumberFormat="1" applyFont="1"/>
    <xf numFmtId="1" fontId="2" fillId="0" borderId="0" xfId="0" applyNumberFormat="1" applyFont="1"/>
    <xf numFmtId="1" fontId="2" fillId="0" borderId="1" xfId="0" applyNumberFormat="1" applyFont="1" applyBorder="1"/>
    <xf numFmtId="3" fontId="7" fillId="0" borderId="0" xfId="0" applyNumberFormat="1" applyFont="1"/>
    <xf numFmtId="0" fontId="7" fillId="0" borderId="0" xfId="0" applyFont="1"/>
    <xf numFmtId="1" fontId="7" fillId="0" borderId="0" xfId="0" applyNumberFormat="1" applyFont="1"/>
    <xf numFmtId="1" fontId="7" fillId="0" borderId="0" xfId="1" applyNumberFormat="1" applyFont="1" applyFill="1" applyBorder="1"/>
    <xf numFmtId="1" fontId="8" fillId="0" borderId="0" xfId="1" applyNumberFormat="1" applyFont="1" applyFill="1" applyBorder="1"/>
    <xf numFmtId="1" fontId="4" fillId="0" borderId="0" xfId="1" applyNumberFormat="1" applyFont="1" applyBorder="1"/>
    <xf numFmtId="1" fontId="7" fillId="0" borderId="1" xfId="0" applyNumberFormat="1" applyFont="1" applyBorder="1"/>
    <xf numFmtId="1" fontId="8" fillId="0" borderId="1" xfId="1" applyNumberFormat="1" applyFont="1" applyFill="1" applyBorder="1"/>
    <xf numFmtId="1" fontId="4" fillId="0" borderId="1" xfId="1" applyNumberFormat="1" applyFont="1" applyBorder="1"/>
    <xf numFmtId="1" fontId="4" fillId="0" borderId="0" xfId="1" applyNumberFormat="1" applyFont="1" applyFill="1" applyBorder="1"/>
    <xf numFmtId="1" fontId="7" fillId="0" borderId="1" xfId="1" applyNumberFormat="1" applyFont="1" applyFill="1" applyBorder="1"/>
    <xf numFmtId="1" fontId="9" fillId="0" borderId="0" xfId="1" applyNumberFormat="1" applyFont="1" applyFill="1" applyBorder="1"/>
    <xf numFmtId="1" fontId="2" fillId="0" borderId="0" xfId="0" applyNumberFormat="1" applyFont="1" applyBorder="1"/>
    <xf numFmtId="1" fontId="4" fillId="0" borderId="0" xfId="0" applyNumberFormat="1" applyFont="1" applyFill="1" applyBorder="1"/>
    <xf numFmtId="1" fontId="4" fillId="0" borderId="0" xfId="0" applyNumberFormat="1" applyFont="1" applyBorder="1"/>
    <xf numFmtId="1" fontId="2" fillId="0" borderId="6" xfId="0" applyNumberFormat="1" applyFont="1" applyBorder="1"/>
    <xf numFmtId="1" fontId="13" fillId="0" borderId="0" xfId="0" applyNumberFormat="1" applyFont="1" applyBorder="1"/>
    <xf numFmtId="1" fontId="13" fillId="0" borderId="6" xfId="0" applyNumberFormat="1" applyFont="1" applyBorder="1"/>
    <xf numFmtId="1" fontId="2" fillId="0" borderId="8" xfId="0" applyNumberFormat="1" applyFont="1" applyBorder="1"/>
    <xf numFmtId="43" fontId="2" fillId="0" borderId="0" xfId="1" applyFont="1"/>
    <xf numFmtId="43" fontId="7" fillId="0" borderId="0" xfId="1" applyFont="1"/>
    <xf numFmtId="165" fontId="7" fillId="0" borderId="0" xfId="1" applyNumberFormat="1" applyFont="1"/>
    <xf numFmtId="38" fontId="4" fillId="0" borderId="0" xfId="0" applyNumberFormat="1" applyFont="1" applyBorder="1"/>
    <xf numFmtId="38" fontId="2" fillId="0" borderId="0" xfId="0" applyNumberFormat="1" applyFont="1"/>
    <xf numFmtId="166" fontId="2" fillId="0" borderId="0" xfId="1" applyNumberFormat="1" applyFont="1"/>
    <xf numFmtId="165" fontId="4" fillId="0" borderId="1" xfId="1" applyNumberFormat="1" applyFont="1" applyFill="1" applyBorder="1"/>
    <xf numFmtId="43" fontId="4" fillId="0" borderId="0" xfId="1" applyFont="1" applyFill="1" applyBorder="1"/>
    <xf numFmtId="165" fontId="2" fillId="0" borderId="0" xfId="1" applyNumberFormat="1" applyFont="1"/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164" fontId="4" fillId="0" borderId="0" xfId="3" applyFont="1" applyFill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</cellXfs>
  <cellStyles count="5">
    <cellStyle name="Comma" xfId="1" builtinId="3"/>
    <cellStyle name="Normal" xfId="0" builtinId="0"/>
    <cellStyle name="Normal_RD-WP(Combined 1-01-01 filing)" xfId="3" xr:uid="{FF09BCD0-1432-4ADA-AD93-09550863CA69}"/>
    <cellStyle name="Normal_Total Allocation Settlement Template" xfId="4" xr:uid="{710C0D22-C7C4-4146-9026-68EEA94CF26C}"/>
    <cellStyle name="Percent" xfId="2" builtinId="5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2000_07_Cabrillo%201\Final%20Adjusted\ENCI072000AF-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GOS\RMR\2001_04_Duke\Initial%20Estimated\SOUT042001EP-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vel1"/>
      <sheetName val="Level 1 Explaination"/>
      <sheetName val="Level2"/>
      <sheetName val="NonRMR Heat Input"/>
      <sheetName val="HR Coeff"/>
      <sheetName val="Hrly Emissions"/>
      <sheetName val="Emissions Input"/>
      <sheetName val="Daily Fuel Price"/>
      <sheetName val="Interest Rate Calculation"/>
      <sheetName val="ConstantsTable"/>
      <sheetName val="Data Dictionary"/>
    </sheetNames>
    <sheetDataSet>
      <sheetData sheetId="0" refreshError="1"/>
      <sheetData sheetId="1" refreshError="1"/>
      <sheetData sheetId="2" refreshError="1">
        <row r="2">
          <cell r="K2" t="str">
            <v>A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vel1"/>
      <sheetName val="Level 1 Explaination"/>
      <sheetName val="Level2"/>
      <sheetName val="NonRMR Heat Input"/>
      <sheetName val="HR Coeff"/>
      <sheetName val="Hrly Emissions"/>
      <sheetName val="Emissions Input"/>
      <sheetName val="Daily Fuel Price"/>
      <sheetName val="Interest Rate Calculation"/>
      <sheetName val="ConstantsTable"/>
      <sheetName val="Data Dictionary"/>
    </sheetNames>
    <sheetDataSet>
      <sheetData sheetId="0" refreshError="1"/>
      <sheetData sheetId="1" refreshError="1"/>
      <sheetData sheetId="2" refreshError="1">
        <row r="2">
          <cell r="K2" t="str">
            <v>E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3CD2C4-8759-4349-B178-0ED56958BA5E}">
  <dimension ref="A1:N81"/>
  <sheetViews>
    <sheetView topLeftCell="A22" zoomScaleNormal="100" workbookViewId="0">
      <selection activeCell="C40" sqref="C40"/>
    </sheetView>
  </sheetViews>
  <sheetFormatPr defaultColWidth="9.140625" defaultRowHeight="15" x14ac:dyDescent="0.2"/>
  <cols>
    <col min="1" max="1" width="6.5703125" style="1" bestFit="1" customWidth="1"/>
    <col min="2" max="2" width="77.5703125" style="1" customWidth="1"/>
    <col min="3" max="6" width="17.5703125" style="1" customWidth="1"/>
    <col min="7" max="7" width="6.5703125" style="1" customWidth="1"/>
    <col min="8" max="8" width="7" style="1" customWidth="1"/>
    <col min="9" max="9" width="14.85546875" style="1" bestFit="1" customWidth="1"/>
    <col min="10" max="10" width="12" style="1" bestFit="1" customWidth="1"/>
    <col min="11" max="11" width="10.140625" style="1" bestFit="1" customWidth="1"/>
    <col min="12" max="12" width="12" style="1" bestFit="1" customWidth="1"/>
    <col min="13" max="13" width="9.140625" style="1"/>
    <col min="14" max="14" width="14.140625" style="1" bestFit="1" customWidth="1"/>
    <col min="15" max="251" width="9.140625" style="1"/>
    <col min="252" max="252" width="6.5703125" style="1" bestFit="1" customWidth="1"/>
    <col min="253" max="253" width="77.5703125" style="1" customWidth="1"/>
    <col min="254" max="254" width="21.5703125" style="1" bestFit="1" customWidth="1"/>
    <col min="255" max="255" width="21.140625" style="1" bestFit="1" customWidth="1"/>
    <col min="256" max="256" width="18.42578125" style="1" bestFit="1" customWidth="1"/>
    <col min="257" max="257" width="21.7109375" style="1" bestFit="1" customWidth="1"/>
    <col min="258" max="258" width="2.5703125" style="1" customWidth="1"/>
    <col min="259" max="262" width="17.5703125" style="1" customWidth="1"/>
    <col min="263" max="263" width="6.5703125" style="1" customWidth="1"/>
    <col min="264" max="264" width="14.28515625" style="1" bestFit="1" customWidth="1"/>
    <col min="265" max="507" width="9.140625" style="1"/>
    <col min="508" max="508" width="6.5703125" style="1" bestFit="1" customWidth="1"/>
    <col min="509" max="509" width="77.5703125" style="1" customWidth="1"/>
    <col min="510" max="510" width="21.5703125" style="1" bestFit="1" customWidth="1"/>
    <col min="511" max="511" width="21.140625" style="1" bestFit="1" customWidth="1"/>
    <col min="512" max="512" width="18.42578125" style="1" bestFit="1" customWidth="1"/>
    <col min="513" max="513" width="21.7109375" style="1" bestFit="1" customWidth="1"/>
    <col min="514" max="514" width="2.5703125" style="1" customWidth="1"/>
    <col min="515" max="518" width="17.5703125" style="1" customWidth="1"/>
    <col min="519" max="519" width="6.5703125" style="1" customWidth="1"/>
    <col min="520" max="520" width="14.28515625" style="1" bestFit="1" customWidth="1"/>
    <col min="521" max="763" width="9.140625" style="1"/>
    <col min="764" max="764" width="6.5703125" style="1" bestFit="1" customWidth="1"/>
    <col min="765" max="765" width="77.5703125" style="1" customWidth="1"/>
    <col min="766" max="766" width="21.5703125" style="1" bestFit="1" customWidth="1"/>
    <col min="767" max="767" width="21.140625" style="1" bestFit="1" customWidth="1"/>
    <col min="768" max="768" width="18.42578125" style="1" bestFit="1" customWidth="1"/>
    <col min="769" max="769" width="21.7109375" style="1" bestFit="1" customWidth="1"/>
    <col min="770" max="770" width="2.5703125" style="1" customWidth="1"/>
    <col min="771" max="774" width="17.5703125" style="1" customWidth="1"/>
    <col min="775" max="775" width="6.5703125" style="1" customWidth="1"/>
    <col min="776" max="776" width="14.28515625" style="1" bestFit="1" customWidth="1"/>
    <col min="777" max="1019" width="9.140625" style="1"/>
    <col min="1020" max="1020" width="6.5703125" style="1" bestFit="1" customWidth="1"/>
    <col min="1021" max="1021" width="77.5703125" style="1" customWidth="1"/>
    <col min="1022" max="1022" width="21.5703125" style="1" bestFit="1" customWidth="1"/>
    <col min="1023" max="1023" width="21.140625" style="1" bestFit="1" customWidth="1"/>
    <col min="1024" max="1024" width="18.42578125" style="1" bestFit="1" customWidth="1"/>
    <col min="1025" max="1025" width="21.7109375" style="1" bestFit="1" customWidth="1"/>
    <col min="1026" max="1026" width="2.5703125" style="1" customWidth="1"/>
    <col min="1027" max="1030" width="17.5703125" style="1" customWidth="1"/>
    <col min="1031" max="1031" width="6.5703125" style="1" customWidth="1"/>
    <col min="1032" max="1032" width="14.28515625" style="1" bestFit="1" customWidth="1"/>
    <col min="1033" max="1275" width="9.140625" style="1"/>
    <col min="1276" max="1276" width="6.5703125" style="1" bestFit="1" customWidth="1"/>
    <col min="1277" max="1277" width="77.5703125" style="1" customWidth="1"/>
    <col min="1278" max="1278" width="21.5703125" style="1" bestFit="1" customWidth="1"/>
    <col min="1279" max="1279" width="21.140625" style="1" bestFit="1" customWidth="1"/>
    <col min="1280" max="1280" width="18.42578125" style="1" bestFit="1" customWidth="1"/>
    <col min="1281" max="1281" width="21.7109375" style="1" bestFit="1" customWidth="1"/>
    <col min="1282" max="1282" width="2.5703125" style="1" customWidth="1"/>
    <col min="1283" max="1286" width="17.5703125" style="1" customWidth="1"/>
    <col min="1287" max="1287" width="6.5703125" style="1" customWidth="1"/>
    <col min="1288" max="1288" width="14.28515625" style="1" bestFit="1" customWidth="1"/>
    <col min="1289" max="1531" width="9.140625" style="1"/>
    <col min="1532" max="1532" width="6.5703125" style="1" bestFit="1" customWidth="1"/>
    <col min="1533" max="1533" width="77.5703125" style="1" customWidth="1"/>
    <col min="1534" max="1534" width="21.5703125" style="1" bestFit="1" customWidth="1"/>
    <col min="1535" max="1535" width="21.140625" style="1" bestFit="1" customWidth="1"/>
    <col min="1536" max="1536" width="18.42578125" style="1" bestFit="1" customWidth="1"/>
    <col min="1537" max="1537" width="21.7109375" style="1" bestFit="1" customWidth="1"/>
    <col min="1538" max="1538" width="2.5703125" style="1" customWidth="1"/>
    <col min="1539" max="1542" width="17.5703125" style="1" customWidth="1"/>
    <col min="1543" max="1543" width="6.5703125" style="1" customWidth="1"/>
    <col min="1544" max="1544" width="14.28515625" style="1" bestFit="1" customWidth="1"/>
    <col min="1545" max="1787" width="9.140625" style="1"/>
    <col min="1788" max="1788" width="6.5703125" style="1" bestFit="1" customWidth="1"/>
    <col min="1789" max="1789" width="77.5703125" style="1" customWidth="1"/>
    <col min="1790" max="1790" width="21.5703125" style="1" bestFit="1" customWidth="1"/>
    <col min="1791" max="1791" width="21.140625" style="1" bestFit="1" customWidth="1"/>
    <col min="1792" max="1792" width="18.42578125" style="1" bestFit="1" customWidth="1"/>
    <col min="1793" max="1793" width="21.7109375" style="1" bestFit="1" customWidth="1"/>
    <col min="1794" max="1794" width="2.5703125" style="1" customWidth="1"/>
    <col min="1795" max="1798" width="17.5703125" style="1" customWidth="1"/>
    <col min="1799" max="1799" width="6.5703125" style="1" customWidth="1"/>
    <col min="1800" max="1800" width="14.28515625" style="1" bestFit="1" customWidth="1"/>
    <col min="1801" max="2043" width="9.140625" style="1"/>
    <col min="2044" max="2044" width="6.5703125" style="1" bestFit="1" customWidth="1"/>
    <col min="2045" max="2045" width="77.5703125" style="1" customWidth="1"/>
    <col min="2046" max="2046" width="21.5703125" style="1" bestFit="1" customWidth="1"/>
    <col min="2047" max="2047" width="21.140625" style="1" bestFit="1" customWidth="1"/>
    <col min="2048" max="2048" width="18.42578125" style="1" bestFit="1" customWidth="1"/>
    <col min="2049" max="2049" width="21.7109375" style="1" bestFit="1" customWidth="1"/>
    <col min="2050" max="2050" width="2.5703125" style="1" customWidth="1"/>
    <col min="2051" max="2054" width="17.5703125" style="1" customWidth="1"/>
    <col min="2055" max="2055" width="6.5703125" style="1" customWidth="1"/>
    <col min="2056" max="2056" width="14.28515625" style="1" bestFit="1" customWidth="1"/>
    <col min="2057" max="2299" width="9.140625" style="1"/>
    <col min="2300" max="2300" width="6.5703125" style="1" bestFit="1" customWidth="1"/>
    <col min="2301" max="2301" width="77.5703125" style="1" customWidth="1"/>
    <col min="2302" max="2302" width="21.5703125" style="1" bestFit="1" customWidth="1"/>
    <col min="2303" max="2303" width="21.140625" style="1" bestFit="1" customWidth="1"/>
    <col min="2304" max="2304" width="18.42578125" style="1" bestFit="1" customWidth="1"/>
    <col min="2305" max="2305" width="21.7109375" style="1" bestFit="1" customWidth="1"/>
    <col min="2306" max="2306" width="2.5703125" style="1" customWidth="1"/>
    <col min="2307" max="2310" width="17.5703125" style="1" customWidth="1"/>
    <col min="2311" max="2311" width="6.5703125" style="1" customWidth="1"/>
    <col min="2312" max="2312" width="14.28515625" style="1" bestFit="1" customWidth="1"/>
    <col min="2313" max="2555" width="9.140625" style="1"/>
    <col min="2556" max="2556" width="6.5703125" style="1" bestFit="1" customWidth="1"/>
    <col min="2557" max="2557" width="77.5703125" style="1" customWidth="1"/>
    <col min="2558" max="2558" width="21.5703125" style="1" bestFit="1" customWidth="1"/>
    <col min="2559" max="2559" width="21.140625" style="1" bestFit="1" customWidth="1"/>
    <col min="2560" max="2560" width="18.42578125" style="1" bestFit="1" customWidth="1"/>
    <col min="2561" max="2561" width="21.7109375" style="1" bestFit="1" customWidth="1"/>
    <col min="2562" max="2562" width="2.5703125" style="1" customWidth="1"/>
    <col min="2563" max="2566" width="17.5703125" style="1" customWidth="1"/>
    <col min="2567" max="2567" width="6.5703125" style="1" customWidth="1"/>
    <col min="2568" max="2568" width="14.28515625" style="1" bestFit="1" customWidth="1"/>
    <col min="2569" max="2811" width="9.140625" style="1"/>
    <col min="2812" max="2812" width="6.5703125" style="1" bestFit="1" customWidth="1"/>
    <col min="2813" max="2813" width="77.5703125" style="1" customWidth="1"/>
    <col min="2814" max="2814" width="21.5703125" style="1" bestFit="1" customWidth="1"/>
    <col min="2815" max="2815" width="21.140625" style="1" bestFit="1" customWidth="1"/>
    <col min="2816" max="2816" width="18.42578125" style="1" bestFit="1" customWidth="1"/>
    <col min="2817" max="2817" width="21.7109375" style="1" bestFit="1" customWidth="1"/>
    <col min="2818" max="2818" width="2.5703125" style="1" customWidth="1"/>
    <col min="2819" max="2822" width="17.5703125" style="1" customWidth="1"/>
    <col min="2823" max="2823" width="6.5703125" style="1" customWidth="1"/>
    <col min="2824" max="2824" width="14.28515625" style="1" bestFit="1" customWidth="1"/>
    <col min="2825" max="3067" width="9.140625" style="1"/>
    <col min="3068" max="3068" width="6.5703125" style="1" bestFit="1" customWidth="1"/>
    <col min="3069" max="3069" width="77.5703125" style="1" customWidth="1"/>
    <col min="3070" max="3070" width="21.5703125" style="1" bestFit="1" customWidth="1"/>
    <col min="3071" max="3071" width="21.140625" style="1" bestFit="1" customWidth="1"/>
    <col min="3072" max="3072" width="18.42578125" style="1" bestFit="1" customWidth="1"/>
    <col min="3073" max="3073" width="21.7109375" style="1" bestFit="1" customWidth="1"/>
    <col min="3074" max="3074" width="2.5703125" style="1" customWidth="1"/>
    <col min="3075" max="3078" width="17.5703125" style="1" customWidth="1"/>
    <col min="3079" max="3079" width="6.5703125" style="1" customWidth="1"/>
    <col min="3080" max="3080" width="14.28515625" style="1" bestFit="1" customWidth="1"/>
    <col min="3081" max="3323" width="9.140625" style="1"/>
    <col min="3324" max="3324" width="6.5703125" style="1" bestFit="1" customWidth="1"/>
    <col min="3325" max="3325" width="77.5703125" style="1" customWidth="1"/>
    <col min="3326" max="3326" width="21.5703125" style="1" bestFit="1" customWidth="1"/>
    <col min="3327" max="3327" width="21.140625" style="1" bestFit="1" customWidth="1"/>
    <col min="3328" max="3328" width="18.42578125" style="1" bestFit="1" customWidth="1"/>
    <col min="3329" max="3329" width="21.7109375" style="1" bestFit="1" customWidth="1"/>
    <col min="3330" max="3330" width="2.5703125" style="1" customWidth="1"/>
    <col min="3331" max="3334" width="17.5703125" style="1" customWidth="1"/>
    <col min="3335" max="3335" width="6.5703125" style="1" customWidth="1"/>
    <col min="3336" max="3336" width="14.28515625" style="1" bestFit="1" customWidth="1"/>
    <col min="3337" max="3579" width="9.140625" style="1"/>
    <col min="3580" max="3580" width="6.5703125" style="1" bestFit="1" customWidth="1"/>
    <col min="3581" max="3581" width="77.5703125" style="1" customWidth="1"/>
    <col min="3582" max="3582" width="21.5703125" style="1" bestFit="1" customWidth="1"/>
    <col min="3583" max="3583" width="21.140625" style="1" bestFit="1" customWidth="1"/>
    <col min="3584" max="3584" width="18.42578125" style="1" bestFit="1" customWidth="1"/>
    <col min="3585" max="3585" width="21.7109375" style="1" bestFit="1" customWidth="1"/>
    <col min="3586" max="3586" width="2.5703125" style="1" customWidth="1"/>
    <col min="3587" max="3590" width="17.5703125" style="1" customWidth="1"/>
    <col min="3591" max="3591" width="6.5703125" style="1" customWidth="1"/>
    <col min="3592" max="3592" width="14.28515625" style="1" bestFit="1" customWidth="1"/>
    <col min="3593" max="3835" width="9.140625" style="1"/>
    <col min="3836" max="3836" width="6.5703125" style="1" bestFit="1" customWidth="1"/>
    <col min="3837" max="3837" width="77.5703125" style="1" customWidth="1"/>
    <col min="3838" max="3838" width="21.5703125" style="1" bestFit="1" customWidth="1"/>
    <col min="3839" max="3839" width="21.140625" style="1" bestFit="1" customWidth="1"/>
    <col min="3840" max="3840" width="18.42578125" style="1" bestFit="1" customWidth="1"/>
    <col min="3841" max="3841" width="21.7109375" style="1" bestFit="1" customWidth="1"/>
    <col min="3842" max="3842" width="2.5703125" style="1" customWidth="1"/>
    <col min="3843" max="3846" width="17.5703125" style="1" customWidth="1"/>
    <col min="3847" max="3847" width="6.5703125" style="1" customWidth="1"/>
    <col min="3848" max="3848" width="14.28515625" style="1" bestFit="1" customWidth="1"/>
    <col min="3849" max="4091" width="9.140625" style="1"/>
    <col min="4092" max="4092" width="6.5703125" style="1" bestFit="1" customWidth="1"/>
    <col min="4093" max="4093" width="77.5703125" style="1" customWidth="1"/>
    <col min="4094" max="4094" width="21.5703125" style="1" bestFit="1" customWidth="1"/>
    <col min="4095" max="4095" width="21.140625" style="1" bestFit="1" customWidth="1"/>
    <col min="4096" max="4096" width="18.42578125" style="1" bestFit="1" customWidth="1"/>
    <col min="4097" max="4097" width="21.7109375" style="1" bestFit="1" customWidth="1"/>
    <col min="4098" max="4098" width="2.5703125" style="1" customWidth="1"/>
    <col min="4099" max="4102" width="17.5703125" style="1" customWidth="1"/>
    <col min="4103" max="4103" width="6.5703125" style="1" customWidth="1"/>
    <col min="4104" max="4104" width="14.28515625" style="1" bestFit="1" customWidth="1"/>
    <col min="4105" max="4347" width="9.140625" style="1"/>
    <col min="4348" max="4348" width="6.5703125" style="1" bestFit="1" customWidth="1"/>
    <col min="4349" max="4349" width="77.5703125" style="1" customWidth="1"/>
    <col min="4350" max="4350" width="21.5703125" style="1" bestFit="1" customWidth="1"/>
    <col min="4351" max="4351" width="21.140625" style="1" bestFit="1" customWidth="1"/>
    <col min="4352" max="4352" width="18.42578125" style="1" bestFit="1" customWidth="1"/>
    <col min="4353" max="4353" width="21.7109375" style="1" bestFit="1" customWidth="1"/>
    <col min="4354" max="4354" width="2.5703125" style="1" customWidth="1"/>
    <col min="4355" max="4358" width="17.5703125" style="1" customWidth="1"/>
    <col min="4359" max="4359" width="6.5703125" style="1" customWidth="1"/>
    <col min="4360" max="4360" width="14.28515625" style="1" bestFit="1" customWidth="1"/>
    <col min="4361" max="4603" width="9.140625" style="1"/>
    <col min="4604" max="4604" width="6.5703125" style="1" bestFit="1" customWidth="1"/>
    <col min="4605" max="4605" width="77.5703125" style="1" customWidth="1"/>
    <col min="4606" max="4606" width="21.5703125" style="1" bestFit="1" customWidth="1"/>
    <col min="4607" max="4607" width="21.140625" style="1" bestFit="1" customWidth="1"/>
    <col min="4608" max="4608" width="18.42578125" style="1" bestFit="1" customWidth="1"/>
    <col min="4609" max="4609" width="21.7109375" style="1" bestFit="1" customWidth="1"/>
    <col min="4610" max="4610" width="2.5703125" style="1" customWidth="1"/>
    <col min="4611" max="4614" width="17.5703125" style="1" customWidth="1"/>
    <col min="4615" max="4615" width="6.5703125" style="1" customWidth="1"/>
    <col min="4616" max="4616" width="14.28515625" style="1" bestFit="1" customWidth="1"/>
    <col min="4617" max="4859" width="9.140625" style="1"/>
    <col min="4860" max="4860" width="6.5703125" style="1" bestFit="1" customWidth="1"/>
    <col min="4861" max="4861" width="77.5703125" style="1" customWidth="1"/>
    <col min="4862" max="4862" width="21.5703125" style="1" bestFit="1" customWidth="1"/>
    <col min="4863" max="4863" width="21.140625" style="1" bestFit="1" customWidth="1"/>
    <col min="4864" max="4864" width="18.42578125" style="1" bestFit="1" customWidth="1"/>
    <col min="4865" max="4865" width="21.7109375" style="1" bestFit="1" customWidth="1"/>
    <col min="4866" max="4866" width="2.5703125" style="1" customWidth="1"/>
    <col min="4867" max="4870" width="17.5703125" style="1" customWidth="1"/>
    <col min="4871" max="4871" width="6.5703125" style="1" customWidth="1"/>
    <col min="4872" max="4872" width="14.28515625" style="1" bestFit="1" customWidth="1"/>
    <col min="4873" max="5115" width="9.140625" style="1"/>
    <col min="5116" max="5116" width="6.5703125" style="1" bestFit="1" customWidth="1"/>
    <col min="5117" max="5117" width="77.5703125" style="1" customWidth="1"/>
    <col min="5118" max="5118" width="21.5703125" style="1" bestFit="1" customWidth="1"/>
    <col min="5119" max="5119" width="21.140625" style="1" bestFit="1" customWidth="1"/>
    <col min="5120" max="5120" width="18.42578125" style="1" bestFit="1" customWidth="1"/>
    <col min="5121" max="5121" width="21.7109375" style="1" bestFit="1" customWidth="1"/>
    <col min="5122" max="5122" width="2.5703125" style="1" customWidth="1"/>
    <col min="5123" max="5126" width="17.5703125" style="1" customWidth="1"/>
    <col min="5127" max="5127" width="6.5703125" style="1" customWidth="1"/>
    <col min="5128" max="5128" width="14.28515625" style="1" bestFit="1" customWidth="1"/>
    <col min="5129" max="5371" width="9.140625" style="1"/>
    <col min="5372" max="5372" width="6.5703125" style="1" bestFit="1" customWidth="1"/>
    <col min="5373" max="5373" width="77.5703125" style="1" customWidth="1"/>
    <col min="5374" max="5374" width="21.5703125" style="1" bestFit="1" customWidth="1"/>
    <col min="5375" max="5375" width="21.140625" style="1" bestFit="1" customWidth="1"/>
    <col min="5376" max="5376" width="18.42578125" style="1" bestFit="1" customWidth="1"/>
    <col min="5377" max="5377" width="21.7109375" style="1" bestFit="1" customWidth="1"/>
    <col min="5378" max="5378" width="2.5703125" style="1" customWidth="1"/>
    <col min="5379" max="5382" width="17.5703125" style="1" customWidth="1"/>
    <col min="5383" max="5383" width="6.5703125" style="1" customWidth="1"/>
    <col min="5384" max="5384" width="14.28515625" style="1" bestFit="1" customWidth="1"/>
    <col min="5385" max="5627" width="9.140625" style="1"/>
    <col min="5628" max="5628" width="6.5703125" style="1" bestFit="1" customWidth="1"/>
    <col min="5629" max="5629" width="77.5703125" style="1" customWidth="1"/>
    <col min="5630" max="5630" width="21.5703125" style="1" bestFit="1" customWidth="1"/>
    <col min="5631" max="5631" width="21.140625" style="1" bestFit="1" customWidth="1"/>
    <col min="5632" max="5632" width="18.42578125" style="1" bestFit="1" customWidth="1"/>
    <col min="5633" max="5633" width="21.7109375" style="1" bestFit="1" customWidth="1"/>
    <col min="5634" max="5634" width="2.5703125" style="1" customWidth="1"/>
    <col min="5635" max="5638" width="17.5703125" style="1" customWidth="1"/>
    <col min="5639" max="5639" width="6.5703125" style="1" customWidth="1"/>
    <col min="5640" max="5640" width="14.28515625" style="1" bestFit="1" customWidth="1"/>
    <col min="5641" max="5883" width="9.140625" style="1"/>
    <col min="5884" max="5884" width="6.5703125" style="1" bestFit="1" customWidth="1"/>
    <col min="5885" max="5885" width="77.5703125" style="1" customWidth="1"/>
    <col min="5886" max="5886" width="21.5703125" style="1" bestFit="1" customWidth="1"/>
    <col min="5887" max="5887" width="21.140625" style="1" bestFit="1" customWidth="1"/>
    <col min="5888" max="5888" width="18.42578125" style="1" bestFit="1" customWidth="1"/>
    <col min="5889" max="5889" width="21.7109375" style="1" bestFit="1" customWidth="1"/>
    <col min="5890" max="5890" width="2.5703125" style="1" customWidth="1"/>
    <col min="5891" max="5894" width="17.5703125" style="1" customWidth="1"/>
    <col min="5895" max="5895" width="6.5703125" style="1" customWidth="1"/>
    <col min="5896" max="5896" width="14.28515625" style="1" bestFit="1" customWidth="1"/>
    <col min="5897" max="6139" width="9.140625" style="1"/>
    <col min="6140" max="6140" width="6.5703125" style="1" bestFit="1" customWidth="1"/>
    <col min="6141" max="6141" width="77.5703125" style="1" customWidth="1"/>
    <col min="6142" max="6142" width="21.5703125" style="1" bestFit="1" customWidth="1"/>
    <col min="6143" max="6143" width="21.140625" style="1" bestFit="1" customWidth="1"/>
    <col min="6144" max="6144" width="18.42578125" style="1" bestFit="1" customWidth="1"/>
    <col min="6145" max="6145" width="21.7109375" style="1" bestFit="1" customWidth="1"/>
    <col min="6146" max="6146" width="2.5703125" style="1" customWidth="1"/>
    <col min="6147" max="6150" width="17.5703125" style="1" customWidth="1"/>
    <col min="6151" max="6151" width="6.5703125" style="1" customWidth="1"/>
    <col min="6152" max="6152" width="14.28515625" style="1" bestFit="1" customWidth="1"/>
    <col min="6153" max="6395" width="9.140625" style="1"/>
    <col min="6396" max="6396" width="6.5703125" style="1" bestFit="1" customWidth="1"/>
    <col min="6397" max="6397" width="77.5703125" style="1" customWidth="1"/>
    <col min="6398" max="6398" width="21.5703125" style="1" bestFit="1" customWidth="1"/>
    <col min="6399" max="6399" width="21.140625" style="1" bestFit="1" customWidth="1"/>
    <col min="6400" max="6400" width="18.42578125" style="1" bestFit="1" customWidth="1"/>
    <col min="6401" max="6401" width="21.7109375" style="1" bestFit="1" customWidth="1"/>
    <col min="6402" max="6402" width="2.5703125" style="1" customWidth="1"/>
    <col min="6403" max="6406" width="17.5703125" style="1" customWidth="1"/>
    <col min="6407" max="6407" width="6.5703125" style="1" customWidth="1"/>
    <col min="6408" max="6408" width="14.28515625" style="1" bestFit="1" customWidth="1"/>
    <col min="6409" max="6651" width="9.140625" style="1"/>
    <col min="6652" max="6652" width="6.5703125" style="1" bestFit="1" customWidth="1"/>
    <col min="6653" max="6653" width="77.5703125" style="1" customWidth="1"/>
    <col min="6654" max="6654" width="21.5703125" style="1" bestFit="1" customWidth="1"/>
    <col min="6655" max="6655" width="21.140625" style="1" bestFit="1" customWidth="1"/>
    <col min="6656" max="6656" width="18.42578125" style="1" bestFit="1" customWidth="1"/>
    <col min="6657" max="6657" width="21.7109375" style="1" bestFit="1" customWidth="1"/>
    <col min="6658" max="6658" width="2.5703125" style="1" customWidth="1"/>
    <col min="6659" max="6662" width="17.5703125" style="1" customWidth="1"/>
    <col min="6663" max="6663" width="6.5703125" style="1" customWidth="1"/>
    <col min="6664" max="6664" width="14.28515625" style="1" bestFit="1" customWidth="1"/>
    <col min="6665" max="6907" width="9.140625" style="1"/>
    <col min="6908" max="6908" width="6.5703125" style="1" bestFit="1" customWidth="1"/>
    <col min="6909" max="6909" width="77.5703125" style="1" customWidth="1"/>
    <col min="6910" max="6910" width="21.5703125" style="1" bestFit="1" customWidth="1"/>
    <col min="6911" max="6911" width="21.140625" style="1" bestFit="1" customWidth="1"/>
    <col min="6912" max="6912" width="18.42578125" style="1" bestFit="1" customWidth="1"/>
    <col min="6913" max="6913" width="21.7109375" style="1" bestFit="1" customWidth="1"/>
    <col min="6914" max="6914" width="2.5703125" style="1" customWidth="1"/>
    <col min="6915" max="6918" width="17.5703125" style="1" customWidth="1"/>
    <col min="6919" max="6919" width="6.5703125" style="1" customWidth="1"/>
    <col min="6920" max="6920" width="14.28515625" style="1" bestFit="1" customWidth="1"/>
    <col min="6921" max="7163" width="9.140625" style="1"/>
    <col min="7164" max="7164" width="6.5703125" style="1" bestFit="1" customWidth="1"/>
    <col min="7165" max="7165" width="77.5703125" style="1" customWidth="1"/>
    <col min="7166" max="7166" width="21.5703125" style="1" bestFit="1" customWidth="1"/>
    <col min="7167" max="7167" width="21.140625" style="1" bestFit="1" customWidth="1"/>
    <col min="7168" max="7168" width="18.42578125" style="1" bestFit="1" customWidth="1"/>
    <col min="7169" max="7169" width="21.7109375" style="1" bestFit="1" customWidth="1"/>
    <col min="7170" max="7170" width="2.5703125" style="1" customWidth="1"/>
    <col min="7171" max="7174" width="17.5703125" style="1" customWidth="1"/>
    <col min="7175" max="7175" width="6.5703125" style="1" customWidth="1"/>
    <col min="7176" max="7176" width="14.28515625" style="1" bestFit="1" customWidth="1"/>
    <col min="7177" max="7419" width="9.140625" style="1"/>
    <col min="7420" max="7420" width="6.5703125" style="1" bestFit="1" customWidth="1"/>
    <col min="7421" max="7421" width="77.5703125" style="1" customWidth="1"/>
    <col min="7422" max="7422" width="21.5703125" style="1" bestFit="1" customWidth="1"/>
    <col min="7423" max="7423" width="21.140625" style="1" bestFit="1" customWidth="1"/>
    <col min="7424" max="7424" width="18.42578125" style="1" bestFit="1" customWidth="1"/>
    <col min="7425" max="7425" width="21.7109375" style="1" bestFit="1" customWidth="1"/>
    <col min="7426" max="7426" width="2.5703125" style="1" customWidth="1"/>
    <col min="7427" max="7430" width="17.5703125" style="1" customWidth="1"/>
    <col min="7431" max="7431" width="6.5703125" style="1" customWidth="1"/>
    <col min="7432" max="7432" width="14.28515625" style="1" bestFit="1" customWidth="1"/>
    <col min="7433" max="7675" width="9.140625" style="1"/>
    <col min="7676" max="7676" width="6.5703125" style="1" bestFit="1" customWidth="1"/>
    <col min="7677" max="7677" width="77.5703125" style="1" customWidth="1"/>
    <col min="7678" max="7678" width="21.5703125" style="1" bestFit="1" customWidth="1"/>
    <col min="7679" max="7679" width="21.140625" style="1" bestFit="1" customWidth="1"/>
    <col min="7680" max="7680" width="18.42578125" style="1" bestFit="1" customWidth="1"/>
    <col min="7681" max="7681" width="21.7109375" style="1" bestFit="1" customWidth="1"/>
    <col min="7682" max="7682" width="2.5703125" style="1" customWidth="1"/>
    <col min="7683" max="7686" width="17.5703125" style="1" customWidth="1"/>
    <col min="7687" max="7687" width="6.5703125" style="1" customWidth="1"/>
    <col min="7688" max="7688" width="14.28515625" style="1" bestFit="1" customWidth="1"/>
    <col min="7689" max="7931" width="9.140625" style="1"/>
    <col min="7932" max="7932" width="6.5703125" style="1" bestFit="1" customWidth="1"/>
    <col min="7933" max="7933" width="77.5703125" style="1" customWidth="1"/>
    <col min="7934" max="7934" width="21.5703125" style="1" bestFit="1" customWidth="1"/>
    <col min="7935" max="7935" width="21.140625" style="1" bestFit="1" customWidth="1"/>
    <col min="7936" max="7936" width="18.42578125" style="1" bestFit="1" customWidth="1"/>
    <col min="7937" max="7937" width="21.7109375" style="1" bestFit="1" customWidth="1"/>
    <col min="7938" max="7938" width="2.5703125" style="1" customWidth="1"/>
    <col min="7939" max="7942" width="17.5703125" style="1" customWidth="1"/>
    <col min="7943" max="7943" width="6.5703125" style="1" customWidth="1"/>
    <col min="7944" max="7944" width="14.28515625" style="1" bestFit="1" customWidth="1"/>
    <col min="7945" max="8187" width="9.140625" style="1"/>
    <col min="8188" max="8188" width="6.5703125" style="1" bestFit="1" customWidth="1"/>
    <col min="8189" max="8189" width="77.5703125" style="1" customWidth="1"/>
    <col min="8190" max="8190" width="21.5703125" style="1" bestFit="1" customWidth="1"/>
    <col min="8191" max="8191" width="21.140625" style="1" bestFit="1" customWidth="1"/>
    <col min="8192" max="8192" width="18.42578125" style="1" bestFit="1" customWidth="1"/>
    <col min="8193" max="8193" width="21.7109375" style="1" bestFit="1" customWidth="1"/>
    <col min="8194" max="8194" width="2.5703125" style="1" customWidth="1"/>
    <col min="8195" max="8198" width="17.5703125" style="1" customWidth="1"/>
    <col min="8199" max="8199" width="6.5703125" style="1" customWidth="1"/>
    <col min="8200" max="8200" width="14.28515625" style="1" bestFit="1" customWidth="1"/>
    <col min="8201" max="8443" width="9.140625" style="1"/>
    <col min="8444" max="8444" width="6.5703125" style="1" bestFit="1" customWidth="1"/>
    <col min="8445" max="8445" width="77.5703125" style="1" customWidth="1"/>
    <col min="8446" max="8446" width="21.5703125" style="1" bestFit="1" customWidth="1"/>
    <col min="8447" max="8447" width="21.140625" style="1" bestFit="1" customWidth="1"/>
    <col min="8448" max="8448" width="18.42578125" style="1" bestFit="1" customWidth="1"/>
    <col min="8449" max="8449" width="21.7109375" style="1" bestFit="1" customWidth="1"/>
    <col min="8450" max="8450" width="2.5703125" style="1" customWidth="1"/>
    <col min="8451" max="8454" width="17.5703125" style="1" customWidth="1"/>
    <col min="8455" max="8455" width="6.5703125" style="1" customWidth="1"/>
    <col min="8456" max="8456" width="14.28515625" style="1" bestFit="1" customWidth="1"/>
    <col min="8457" max="8699" width="9.140625" style="1"/>
    <col min="8700" max="8700" width="6.5703125" style="1" bestFit="1" customWidth="1"/>
    <col min="8701" max="8701" width="77.5703125" style="1" customWidth="1"/>
    <col min="8702" max="8702" width="21.5703125" style="1" bestFit="1" customWidth="1"/>
    <col min="8703" max="8703" width="21.140625" style="1" bestFit="1" customWidth="1"/>
    <col min="8704" max="8704" width="18.42578125" style="1" bestFit="1" customWidth="1"/>
    <col min="8705" max="8705" width="21.7109375" style="1" bestFit="1" customWidth="1"/>
    <col min="8706" max="8706" width="2.5703125" style="1" customWidth="1"/>
    <col min="8707" max="8710" width="17.5703125" style="1" customWidth="1"/>
    <col min="8711" max="8711" width="6.5703125" style="1" customWidth="1"/>
    <col min="8712" max="8712" width="14.28515625" style="1" bestFit="1" customWidth="1"/>
    <col min="8713" max="8955" width="9.140625" style="1"/>
    <col min="8956" max="8956" width="6.5703125" style="1" bestFit="1" customWidth="1"/>
    <col min="8957" max="8957" width="77.5703125" style="1" customWidth="1"/>
    <col min="8958" max="8958" width="21.5703125" style="1" bestFit="1" customWidth="1"/>
    <col min="8959" max="8959" width="21.140625" style="1" bestFit="1" customWidth="1"/>
    <col min="8960" max="8960" width="18.42578125" style="1" bestFit="1" customWidth="1"/>
    <col min="8961" max="8961" width="21.7109375" style="1" bestFit="1" customWidth="1"/>
    <col min="8962" max="8962" width="2.5703125" style="1" customWidth="1"/>
    <col min="8963" max="8966" width="17.5703125" style="1" customWidth="1"/>
    <col min="8967" max="8967" width="6.5703125" style="1" customWidth="1"/>
    <col min="8968" max="8968" width="14.28515625" style="1" bestFit="1" customWidth="1"/>
    <col min="8969" max="9211" width="9.140625" style="1"/>
    <col min="9212" max="9212" width="6.5703125" style="1" bestFit="1" customWidth="1"/>
    <col min="9213" max="9213" width="77.5703125" style="1" customWidth="1"/>
    <col min="9214" max="9214" width="21.5703125" style="1" bestFit="1" customWidth="1"/>
    <col min="9215" max="9215" width="21.140625" style="1" bestFit="1" customWidth="1"/>
    <col min="9216" max="9216" width="18.42578125" style="1" bestFit="1" customWidth="1"/>
    <col min="9217" max="9217" width="21.7109375" style="1" bestFit="1" customWidth="1"/>
    <col min="9218" max="9218" width="2.5703125" style="1" customWidth="1"/>
    <col min="9219" max="9222" width="17.5703125" style="1" customWidth="1"/>
    <col min="9223" max="9223" width="6.5703125" style="1" customWidth="1"/>
    <col min="9224" max="9224" width="14.28515625" style="1" bestFit="1" customWidth="1"/>
    <col min="9225" max="9467" width="9.140625" style="1"/>
    <col min="9468" max="9468" width="6.5703125" style="1" bestFit="1" customWidth="1"/>
    <col min="9469" max="9469" width="77.5703125" style="1" customWidth="1"/>
    <col min="9470" max="9470" width="21.5703125" style="1" bestFit="1" customWidth="1"/>
    <col min="9471" max="9471" width="21.140625" style="1" bestFit="1" customWidth="1"/>
    <col min="9472" max="9472" width="18.42578125" style="1" bestFit="1" customWidth="1"/>
    <col min="9473" max="9473" width="21.7109375" style="1" bestFit="1" customWidth="1"/>
    <col min="9474" max="9474" width="2.5703125" style="1" customWidth="1"/>
    <col min="9475" max="9478" width="17.5703125" style="1" customWidth="1"/>
    <col min="9479" max="9479" width="6.5703125" style="1" customWidth="1"/>
    <col min="9480" max="9480" width="14.28515625" style="1" bestFit="1" customWidth="1"/>
    <col min="9481" max="9723" width="9.140625" style="1"/>
    <col min="9724" max="9724" width="6.5703125" style="1" bestFit="1" customWidth="1"/>
    <col min="9725" max="9725" width="77.5703125" style="1" customWidth="1"/>
    <col min="9726" max="9726" width="21.5703125" style="1" bestFit="1" customWidth="1"/>
    <col min="9727" max="9727" width="21.140625" style="1" bestFit="1" customWidth="1"/>
    <col min="9728" max="9728" width="18.42578125" style="1" bestFit="1" customWidth="1"/>
    <col min="9729" max="9729" width="21.7109375" style="1" bestFit="1" customWidth="1"/>
    <col min="9730" max="9730" width="2.5703125" style="1" customWidth="1"/>
    <col min="9731" max="9734" width="17.5703125" style="1" customWidth="1"/>
    <col min="9735" max="9735" width="6.5703125" style="1" customWidth="1"/>
    <col min="9736" max="9736" width="14.28515625" style="1" bestFit="1" customWidth="1"/>
    <col min="9737" max="9979" width="9.140625" style="1"/>
    <col min="9980" max="9980" width="6.5703125" style="1" bestFit="1" customWidth="1"/>
    <col min="9981" max="9981" width="77.5703125" style="1" customWidth="1"/>
    <col min="9982" max="9982" width="21.5703125" style="1" bestFit="1" customWidth="1"/>
    <col min="9983" max="9983" width="21.140625" style="1" bestFit="1" customWidth="1"/>
    <col min="9984" max="9984" width="18.42578125" style="1" bestFit="1" customWidth="1"/>
    <col min="9985" max="9985" width="21.7109375" style="1" bestFit="1" customWidth="1"/>
    <col min="9986" max="9986" width="2.5703125" style="1" customWidth="1"/>
    <col min="9987" max="9990" width="17.5703125" style="1" customWidth="1"/>
    <col min="9991" max="9991" width="6.5703125" style="1" customWidth="1"/>
    <col min="9992" max="9992" width="14.28515625" style="1" bestFit="1" customWidth="1"/>
    <col min="9993" max="10235" width="9.140625" style="1"/>
    <col min="10236" max="10236" width="6.5703125" style="1" bestFit="1" customWidth="1"/>
    <col min="10237" max="10237" width="77.5703125" style="1" customWidth="1"/>
    <col min="10238" max="10238" width="21.5703125" style="1" bestFit="1" customWidth="1"/>
    <col min="10239" max="10239" width="21.140625" style="1" bestFit="1" customWidth="1"/>
    <col min="10240" max="10240" width="18.42578125" style="1" bestFit="1" customWidth="1"/>
    <col min="10241" max="10241" width="21.7109375" style="1" bestFit="1" customWidth="1"/>
    <col min="10242" max="10242" width="2.5703125" style="1" customWidth="1"/>
    <col min="10243" max="10246" width="17.5703125" style="1" customWidth="1"/>
    <col min="10247" max="10247" width="6.5703125" style="1" customWidth="1"/>
    <col min="10248" max="10248" width="14.28515625" style="1" bestFit="1" customWidth="1"/>
    <col min="10249" max="10491" width="9.140625" style="1"/>
    <col min="10492" max="10492" width="6.5703125" style="1" bestFit="1" customWidth="1"/>
    <col min="10493" max="10493" width="77.5703125" style="1" customWidth="1"/>
    <col min="10494" max="10494" width="21.5703125" style="1" bestFit="1" customWidth="1"/>
    <col min="10495" max="10495" width="21.140625" style="1" bestFit="1" customWidth="1"/>
    <col min="10496" max="10496" width="18.42578125" style="1" bestFit="1" customWidth="1"/>
    <col min="10497" max="10497" width="21.7109375" style="1" bestFit="1" customWidth="1"/>
    <col min="10498" max="10498" width="2.5703125" style="1" customWidth="1"/>
    <col min="10499" max="10502" width="17.5703125" style="1" customWidth="1"/>
    <col min="10503" max="10503" width="6.5703125" style="1" customWidth="1"/>
    <col min="10504" max="10504" width="14.28515625" style="1" bestFit="1" customWidth="1"/>
    <col min="10505" max="10747" width="9.140625" style="1"/>
    <col min="10748" max="10748" width="6.5703125" style="1" bestFit="1" customWidth="1"/>
    <col min="10749" max="10749" width="77.5703125" style="1" customWidth="1"/>
    <col min="10750" max="10750" width="21.5703125" style="1" bestFit="1" customWidth="1"/>
    <col min="10751" max="10751" width="21.140625" style="1" bestFit="1" customWidth="1"/>
    <col min="10752" max="10752" width="18.42578125" style="1" bestFit="1" customWidth="1"/>
    <col min="10753" max="10753" width="21.7109375" style="1" bestFit="1" customWidth="1"/>
    <col min="10754" max="10754" width="2.5703125" style="1" customWidth="1"/>
    <col min="10755" max="10758" width="17.5703125" style="1" customWidth="1"/>
    <col min="10759" max="10759" width="6.5703125" style="1" customWidth="1"/>
    <col min="10760" max="10760" width="14.28515625" style="1" bestFit="1" customWidth="1"/>
    <col min="10761" max="11003" width="9.140625" style="1"/>
    <col min="11004" max="11004" width="6.5703125" style="1" bestFit="1" customWidth="1"/>
    <col min="11005" max="11005" width="77.5703125" style="1" customWidth="1"/>
    <col min="11006" max="11006" width="21.5703125" style="1" bestFit="1" customWidth="1"/>
    <col min="11007" max="11007" width="21.140625" style="1" bestFit="1" customWidth="1"/>
    <col min="11008" max="11008" width="18.42578125" style="1" bestFit="1" customWidth="1"/>
    <col min="11009" max="11009" width="21.7109375" style="1" bestFit="1" customWidth="1"/>
    <col min="11010" max="11010" width="2.5703125" style="1" customWidth="1"/>
    <col min="11011" max="11014" width="17.5703125" style="1" customWidth="1"/>
    <col min="11015" max="11015" width="6.5703125" style="1" customWidth="1"/>
    <col min="11016" max="11016" width="14.28515625" style="1" bestFit="1" customWidth="1"/>
    <col min="11017" max="11259" width="9.140625" style="1"/>
    <col min="11260" max="11260" width="6.5703125" style="1" bestFit="1" customWidth="1"/>
    <col min="11261" max="11261" width="77.5703125" style="1" customWidth="1"/>
    <col min="11262" max="11262" width="21.5703125" style="1" bestFit="1" customWidth="1"/>
    <col min="11263" max="11263" width="21.140625" style="1" bestFit="1" customWidth="1"/>
    <col min="11264" max="11264" width="18.42578125" style="1" bestFit="1" customWidth="1"/>
    <col min="11265" max="11265" width="21.7109375" style="1" bestFit="1" customWidth="1"/>
    <col min="11266" max="11266" width="2.5703125" style="1" customWidth="1"/>
    <col min="11267" max="11270" width="17.5703125" style="1" customWidth="1"/>
    <col min="11271" max="11271" width="6.5703125" style="1" customWidth="1"/>
    <col min="11272" max="11272" width="14.28515625" style="1" bestFit="1" customWidth="1"/>
    <col min="11273" max="11515" width="9.140625" style="1"/>
    <col min="11516" max="11516" width="6.5703125" style="1" bestFit="1" customWidth="1"/>
    <col min="11517" max="11517" width="77.5703125" style="1" customWidth="1"/>
    <col min="11518" max="11518" width="21.5703125" style="1" bestFit="1" customWidth="1"/>
    <col min="11519" max="11519" width="21.140625" style="1" bestFit="1" customWidth="1"/>
    <col min="11520" max="11520" width="18.42578125" style="1" bestFit="1" customWidth="1"/>
    <col min="11521" max="11521" width="21.7109375" style="1" bestFit="1" customWidth="1"/>
    <col min="11522" max="11522" width="2.5703125" style="1" customWidth="1"/>
    <col min="11523" max="11526" width="17.5703125" style="1" customWidth="1"/>
    <col min="11527" max="11527" width="6.5703125" style="1" customWidth="1"/>
    <col min="11528" max="11528" width="14.28515625" style="1" bestFit="1" customWidth="1"/>
    <col min="11529" max="11771" width="9.140625" style="1"/>
    <col min="11772" max="11772" width="6.5703125" style="1" bestFit="1" customWidth="1"/>
    <col min="11773" max="11773" width="77.5703125" style="1" customWidth="1"/>
    <col min="11774" max="11774" width="21.5703125" style="1" bestFit="1" customWidth="1"/>
    <col min="11775" max="11775" width="21.140625" style="1" bestFit="1" customWidth="1"/>
    <col min="11776" max="11776" width="18.42578125" style="1" bestFit="1" customWidth="1"/>
    <col min="11777" max="11777" width="21.7109375" style="1" bestFit="1" customWidth="1"/>
    <col min="11778" max="11778" width="2.5703125" style="1" customWidth="1"/>
    <col min="11779" max="11782" width="17.5703125" style="1" customWidth="1"/>
    <col min="11783" max="11783" width="6.5703125" style="1" customWidth="1"/>
    <col min="11784" max="11784" width="14.28515625" style="1" bestFit="1" customWidth="1"/>
    <col min="11785" max="12027" width="9.140625" style="1"/>
    <col min="12028" max="12028" width="6.5703125" style="1" bestFit="1" customWidth="1"/>
    <col min="12029" max="12029" width="77.5703125" style="1" customWidth="1"/>
    <col min="12030" max="12030" width="21.5703125" style="1" bestFit="1" customWidth="1"/>
    <col min="12031" max="12031" width="21.140625" style="1" bestFit="1" customWidth="1"/>
    <col min="12032" max="12032" width="18.42578125" style="1" bestFit="1" customWidth="1"/>
    <col min="12033" max="12033" width="21.7109375" style="1" bestFit="1" customWidth="1"/>
    <col min="12034" max="12034" width="2.5703125" style="1" customWidth="1"/>
    <col min="12035" max="12038" width="17.5703125" style="1" customWidth="1"/>
    <col min="12039" max="12039" width="6.5703125" style="1" customWidth="1"/>
    <col min="12040" max="12040" width="14.28515625" style="1" bestFit="1" customWidth="1"/>
    <col min="12041" max="12283" width="9.140625" style="1"/>
    <col min="12284" max="12284" width="6.5703125" style="1" bestFit="1" customWidth="1"/>
    <col min="12285" max="12285" width="77.5703125" style="1" customWidth="1"/>
    <col min="12286" max="12286" width="21.5703125" style="1" bestFit="1" customWidth="1"/>
    <col min="12287" max="12287" width="21.140625" style="1" bestFit="1" customWidth="1"/>
    <col min="12288" max="12288" width="18.42578125" style="1" bestFit="1" customWidth="1"/>
    <col min="12289" max="12289" width="21.7109375" style="1" bestFit="1" customWidth="1"/>
    <col min="12290" max="12290" width="2.5703125" style="1" customWidth="1"/>
    <col min="12291" max="12294" width="17.5703125" style="1" customWidth="1"/>
    <col min="12295" max="12295" width="6.5703125" style="1" customWidth="1"/>
    <col min="12296" max="12296" width="14.28515625" style="1" bestFit="1" customWidth="1"/>
    <col min="12297" max="12539" width="9.140625" style="1"/>
    <col min="12540" max="12540" width="6.5703125" style="1" bestFit="1" customWidth="1"/>
    <col min="12541" max="12541" width="77.5703125" style="1" customWidth="1"/>
    <col min="12542" max="12542" width="21.5703125" style="1" bestFit="1" customWidth="1"/>
    <col min="12543" max="12543" width="21.140625" style="1" bestFit="1" customWidth="1"/>
    <col min="12544" max="12544" width="18.42578125" style="1" bestFit="1" customWidth="1"/>
    <col min="12545" max="12545" width="21.7109375" style="1" bestFit="1" customWidth="1"/>
    <col min="12546" max="12546" width="2.5703125" style="1" customWidth="1"/>
    <col min="12547" max="12550" width="17.5703125" style="1" customWidth="1"/>
    <col min="12551" max="12551" width="6.5703125" style="1" customWidth="1"/>
    <col min="12552" max="12552" width="14.28515625" style="1" bestFit="1" customWidth="1"/>
    <col min="12553" max="12795" width="9.140625" style="1"/>
    <col min="12796" max="12796" width="6.5703125" style="1" bestFit="1" customWidth="1"/>
    <col min="12797" max="12797" width="77.5703125" style="1" customWidth="1"/>
    <col min="12798" max="12798" width="21.5703125" style="1" bestFit="1" customWidth="1"/>
    <col min="12799" max="12799" width="21.140625" style="1" bestFit="1" customWidth="1"/>
    <col min="12800" max="12800" width="18.42578125" style="1" bestFit="1" customWidth="1"/>
    <col min="12801" max="12801" width="21.7109375" style="1" bestFit="1" customWidth="1"/>
    <col min="12802" max="12802" width="2.5703125" style="1" customWidth="1"/>
    <col min="12803" max="12806" width="17.5703125" style="1" customWidth="1"/>
    <col min="12807" max="12807" width="6.5703125" style="1" customWidth="1"/>
    <col min="12808" max="12808" width="14.28515625" style="1" bestFit="1" customWidth="1"/>
    <col min="12809" max="13051" width="9.140625" style="1"/>
    <col min="13052" max="13052" width="6.5703125" style="1" bestFit="1" customWidth="1"/>
    <col min="13053" max="13053" width="77.5703125" style="1" customWidth="1"/>
    <col min="13054" max="13054" width="21.5703125" style="1" bestFit="1" customWidth="1"/>
    <col min="13055" max="13055" width="21.140625" style="1" bestFit="1" customWidth="1"/>
    <col min="13056" max="13056" width="18.42578125" style="1" bestFit="1" customWidth="1"/>
    <col min="13057" max="13057" width="21.7109375" style="1" bestFit="1" customWidth="1"/>
    <col min="13058" max="13058" width="2.5703125" style="1" customWidth="1"/>
    <col min="13059" max="13062" width="17.5703125" style="1" customWidth="1"/>
    <col min="13063" max="13063" width="6.5703125" style="1" customWidth="1"/>
    <col min="13064" max="13064" width="14.28515625" style="1" bestFit="1" customWidth="1"/>
    <col min="13065" max="13307" width="9.140625" style="1"/>
    <col min="13308" max="13308" width="6.5703125" style="1" bestFit="1" customWidth="1"/>
    <col min="13309" max="13309" width="77.5703125" style="1" customWidth="1"/>
    <col min="13310" max="13310" width="21.5703125" style="1" bestFit="1" customWidth="1"/>
    <col min="13311" max="13311" width="21.140625" style="1" bestFit="1" customWidth="1"/>
    <col min="13312" max="13312" width="18.42578125" style="1" bestFit="1" customWidth="1"/>
    <col min="13313" max="13313" width="21.7109375" style="1" bestFit="1" customWidth="1"/>
    <col min="13314" max="13314" width="2.5703125" style="1" customWidth="1"/>
    <col min="13315" max="13318" width="17.5703125" style="1" customWidth="1"/>
    <col min="13319" max="13319" width="6.5703125" style="1" customWidth="1"/>
    <col min="13320" max="13320" width="14.28515625" style="1" bestFit="1" customWidth="1"/>
    <col min="13321" max="13563" width="9.140625" style="1"/>
    <col min="13564" max="13564" width="6.5703125" style="1" bestFit="1" customWidth="1"/>
    <col min="13565" max="13565" width="77.5703125" style="1" customWidth="1"/>
    <col min="13566" max="13566" width="21.5703125" style="1" bestFit="1" customWidth="1"/>
    <col min="13567" max="13567" width="21.140625" style="1" bestFit="1" customWidth="1"/>
    <col min="13568" max="13568" width="18.42578125" style="1" bestFit="1" customWidth="1"/>
    <col min="13569" max="13569" width="21.7109375" style="1" bestFit="1" customWidth="1"/>
    <col min="13570" max="13570" width="2.5703125" style="1" customWidth="1"/>
    <col min="13571" max="13574" width="17.5703125" style="1" customWidth="1"/>
    <col min="13575" max="13575" width="6.5703125" style="1" customWidth="1"/>
    <col min="13576" max="13576" width="14.28515625" style="1" bestFit="1" customWidth="1"/>
    <col min="13577" max="13819" width="9.140625" style="1"/>
    <col min="13820" max="13820" width="6.5703125" style="1" bestFit="1" customWidth="1"/>
    <col min="13821" max="13821" width="77.5703125" style="1" customWidth="1"/>
    <col min="13822" max="13822" width="21.5703125" style="1" bestFit="1" customWidth="1"/>
    <col min="13823" max="13823" width="21.140625" style="1" bestFit="1" customWidth="1"/>
    <col min="13824" max="13824" width="18.42578125" style="1" bestFit="1" customWidth="1"/>
    <col min="13825" max="13825" width="21.7109375" style="1" bestFit="1" customWidth="1"/>
    <col min="13826" max="13826" width="2.5703125" style="1" customWidth="1"/>
    <col min="13827" max="13830" width="17.5703125" style="1" customWidth="1"/>
    <col min="13831" max="13831" width="6.5703125" style="1" customWidth="1"/>
    <col min="13832" max="13832" width="14.28515625" style="1" bestFit="1" customWidth="1"/>
    <col min="13833" max="14075" width="9.140625" style="1"/>
    <col min="14076" max="14076" width="6.5703125" style="1" bestFit="1" customWidth="1"/>
    <col min="14077" max="14077" width="77.5703125" style="1" customWidth="1"/>
    <col min="14078" max="14078" width="21.5703125" style="1" bestFit="1" customWidth="1"/>
    <col min="14079" max="14079" width="21.140625" style="1" bestFit="1" customWidth="1"/>
    <col min="14080" max="14080" width="18.42578125" style="1" bestFit="1" customWidth="1"/>
    <col min="14081" max="14081" width="21.7109375" style="1" bestFit="1" customWidth="1"/>
    <col min="14082" max="14082" width="2.5703125" style="1" customWidth="1"/>
    <col min="14083" max="14086" width="17.5703125" style="1" customWidth="1"/>
    <col min="14087" max="14087" width="6.5703125" style="1" customWidth="1"/>
    <col min="14088" max="14088" width="14.28515625" style="1" bestFit="1" customWidth="1"/>
    <col min="14089" max="14331" width="9.140625" style="1"/>
    <col min="14332" max="14332" width="6.5703125" style="1" bestFit="1" customWidth="1"/>
    <col min="14333" max="14333" width="77.5703125" style="1" customWidth="1"/>
    <col min="14334" max="14334" width="21.5703125" style="1" bestFit="1" customWidth="1"/>
    <col min="14335" max="14335" width="21.140625" style="1" bestFit="1" customWidth="1"/>
    <col min="14336" max="14336" width="18.42578125" style="1" bestFit="1" customWidth="1"/>
    <col min="14337" max="14337" width="21.7109375" style="1" bestFit="1" customWidth="1"/>
    <col min="14338" max="14338" width="2.5703125" style="1" customWidth="1"/>
    <col min="14339" max="14342" width="17.5703125" style="1" customWidth="1"/>
    <col min="14343" max="14343" width="6.5703125" style="1" customWidth="1"/>
    <col min="14344" max="14344" width="14.28515625" style="1" bestFit="1" customWidth="1"/>
    <col min="14345" max="14587" width="9.140625" style="1"/>
    <col min="14588" max="14588" width="6.5703125" style="1" bestFit="1" customWidth="1"/>
    <col min="14589" max="14589" width="77.5703125" style="1" customWidth="1"/>
    <col min="14590" max="14590" width="21.5703125" style="1" bestFit="1" customWidth="1"/>
    <col min="14591" max="14591" width="21.140625" style="1" bestFit="1" customWidth="1"/>
    <col min="14592" max="14592" width="18.42578125" style="1" bestFit="1" customWidth="1"/>
    <col min="14593" max="14593" width="21.7109375" style="1" bestFit="1" customWidth="1"/>
    <col min="14594" max="14594" width="2.5703125" style="1" customWidth="1"/>
    <col min="14595" max="14598" width="17.5703125" style="1" customWidth="1"/>
    <col min="14599" max="14599" width="6.5703125" style="1" customWidth="1"/>
    <col min="14600" max="14600" width="14.28515625" style="1" bestFit="1" customWidth="1"/>
    <col min="14601" max="14843" width="9.140625" style="1"/>
    <col min="14844" max="14844" width="6.5703125" style="1" bestFit="1" customWidth="1"/>
    <col min="14845" max="14845" width="77.5703125" style="1" customWidth="1"/>
    <col min="14846" max="14846" width="21.5703125" style="1" bestFit="1" customWidth="1"/>
    <col min="14847" max="14847" width="21.140625" style="1" bestFit="1" customWidth="1"/>
    <col min="14848" max="14848" width="18.42578125" style="1" bestFit="1" customWidth="1"/>
    <col min="14849" max="14849" width="21.7109375" style="1" bestFit="1" customWidth="1"/>
    <col min="14850" max="14850" width="2.5703125" style="1" customWidth="1"/>
    <col min="14851" max="14854" width="17.5703125" style="1" customWidth="1"/>
    <col min="14855" max="14855" width="6.5703125" style="1" customWidth="1"/>
    <col min="14856" max="14856" width="14.28515625" style="1" bestFit="1" customWidth="1"/>
    <col min="14857" max="15099" width="9.140625" style="1"/>
    <col min="15100" max="15100" width="6.5703125" style="1" bestFit="1" customWidth="1"/>
    <col min="15101" max="15101" width="77.5703125" style="1" customWidth="1"/>
    <col min="15102" max="15102" width="21.5703125" style="1" bestFit="1" customWidth="1"/>
    <col min="15103" max="15103" width="21.140625" style="1" bestFit="1" customWidth="1"/>
    <col min="15104" max="15104" width="18.42578125" style="1" bestFit="1" customWidth="1"/>
    <col min="15105" max="15105" width="21.7109375" style="1" bestFit="1" customWidth="1"/>
    <col min="15106" max="15106" width="2.5703125" style="1" customWidth="1"/>
    <col min="15107" max="15110" width="17.5703125" style="1" customWidth="1"/>
    <col min="15111" max="15111" width="6.5703125" style="1" customWidth="1"/>
    <col min="15112" max="15112" width="14.28515625" style="1" bestFit="1" customWidth="1"/>
    <col min="15113" max="15355" width="9.140625" style="1"/>
    <col min="15356" max="15356" width="6.5703125" style="1" bestFit="1" customWidth="1"/>
    <col min="15357" max="15357" width="77.5703125" style="1" customWidth="1"/>
    <col min="15358" max="15358" width="21.5703125" style="1" bestFit="1" customWidth="1"/>
    <col min="15359" max="15359" width="21.140625" style="1" bestFit="1" customWidth="1"/>
    <col min="15360" max="15360" width="18.42578125" style="1" bestFit="1" customWidth="1"/>
    <col min="15361" max="15361" width="21.7109375" style="1" bestFit="1" customWidth="1"/>
    <col min="15362" max="15362" width="2.5703125" style="1" customWidth="1"/>
    <col min="15363" max="15366" width="17.5703125" style="1" customWidth="1"/>
    <col min="15367" max="15367" width="6.5703125" style="1" customWidth="1"/>
    <col min="15368" max="15368" width="14.28515625" style="1" bestFit="1" customWidth="1"/>
    <col min="15369" max="15611" width="9.140625" style="1"/>
    <col min="15612" max="15612" width="6.5703125" style="1" bestFit="1" customWidth="1"/>
    <col min="15613" max="15613" width="77.5703125" style="1" customWidth="1"/>
    <col min="15614" max="15614" width="21.5703125" style="1" bestFit="1" customWidth="1"/>
    <col min="15615" max="15615" width="21.140625" style="1" bestFit="1" customWidth="1"/>
    <col min="15616" max="15616" width="18.42578125" style="1" bestFit="1" customWidth="1"/>
    <col min="15617" max="15617" width="21.7109375" style="1" bestFit="1" customWidth="1"/>
    <col min="15618" max="15618" width="2.5703125" style="1" customWidth="1"/>
    <col min="15619" max="15622" width="17.5703125" style="1" customWidth="1"/>
    <col min="15623" max="15623" width="6.5703125" style="1" customWidth="1"/>
    <col min="15624" max="15624" width="14.28515625" style="1" bestFit="1" customWidth="1"/>
    <col min="15625" max="15867" width="9.140625" style="1"/>
    <col min="15868" max="15868" width="6.5703125" style="1" bestFit="1" customWidth="1"/>
    <col min="15869" max="15869" width="77.5703125" style="1" customWidth="1"/>
    <col min="15870" max="15870" width="21.5703125" style="1" bestFit="1" customWidth="1"/>
    <col min="15871" max="15871" width="21.140625" style="1" bestFit="1" customWidth="1"/>
    <col min="15872" max="15872" width="18.42578125" style="1" bestFit="1" customWidth="1"/>
    <col min="15873" max="15873" width="21.7109375" style="1" bestFit="1" customWidth="1"/>
    <col min="15874" max="15874" width="2.5703125" style="1" customWidth="1"/>
    <col min="15875" max="15878" width="17.5703125" style="1" customWidth="1"/>
    <col min="15879" max="15879" width="6.5703125" style="1" customWidth="1"/>
    <col min="15880" max="15880" width="14.28515625" style="1" bestFit="1" customWidth="1"/>
    <col min="15881" max="16123" width="9.140625" style="1"/>
    <col min="16124" max="16124" width="6.5703125" style="1" bestFit="1" customWidth="1"/>
    <col min="16125" max="16125" width="77.5703125" style="1" customWidth="1"/>
    <col min="16126" max="16126" width="21.5703125" style="1" bestFit="1" customWidth="1"/>
    <col min="16127" max="16127" width="21.140625" style="1" bestFit="1" customWidth="1"/>
    <col min="16128" max="16128" width="18.42578125" style="1" bestFit="1" customWidth="1"/>
    <col min="16129" max="16129" width="21.7109375" style="1" bestFit="1" customWidth="1"/>
    <col min="16130" max="16130" width="2.5703125" style="1" customWidth="1"/>
    <col min="16131" max="16134" width="17.5703125" style="1" customWidth="1"/>
    <col min="16135" max="16135" width="6.5703125" style="1" customWidth="1"/>
    <col min="16136" max="16136" width="14.28515625" style="1" bestFit="1" customWidth="1"/>
    <col min="16137" max="16384" width="9.140625" style="1"/>
  </cols>
  <sheetData>
    <row r="1" spans="1:12" ht="15.75" x14ac:dyDescent="0.2">
      <c r="A1" s="90" t="s">
        <v>0</v>
      </c>
      <c r="B1" s="90"/>
      <c r="C1" s="90"/>
      <c r="D1" s="90"/>
      <c r="E1" s="90"/>
      <c r="F1" s="90"/>
      <c r="G1" s="90"/>
    </row>
    <row r="2" spans="1:12" ht="15.75" x14ac:dyDescent="0.25">
      <c r="A2" s="91" t="s">
        <v>1</v>
      </c>
      <c r="B2" s="91"/>
      <c r="C2" s="91"/>
      <c r="D2" s="91"/>
      <c r="E2" s="91"/>
      <c r="F2" s="91"/>
      <c r="G2" s="91"/>
    </row>
    <row r="4" spans="1:12" ht="15.75" x14ac:dyDescent="0.25">
      <c r="A4" s="89" t="s">
        <v>52</v>
      </c>
      <c r="B4" s="89"/>
      <c r="C4" s="89"/>
      <c r="D4" s="89"/>
      <c r="E4" s="89"/>
      <c r="F4" s="89"/>
      <c r="G4" s="89"/>
    </row>
    <row r="5" spans="1:12" ht="15.75" x14ac:dyDescent="0.25">
      <c r="A5" s="89" t="s">
        <v>53</v>
      </c>
      <c r="B5" s="89"/>
      <c r="C5" s="89"/>
      <c r="D5" s="89"/>
      <c r="E5" s="89"/>
      <c r="F5" s="89"/>
      <c r="G5" s="89"/>
    </row>
    <row r="6" spans="1:12" ht="15.75" x14ac:dyDescent="0.25">
      <c r="A6" s="89" t="s">
        <v>54</v>
      </c>
      <c r="B6" s="89"/>
      <c r="C6" s="89"/>
      <c r="D6" s="89"/>
      <c r="E6" s="89"/>
      <c r="F6" s="89"/>
      <c r="G6" s="89"/>
    </row>
    <row r="7" spans="1:12" ht="15.75" x14ac:dyDescent="0.25">
      <c r="A7" s="2"/>
    </row>
    <row r="8" spans="1:12" ht="15.75" x14ac:dyDescent="0.25">
      <c r="A8" s="89" t="s">
        <v>34</v>
      </c>
      <c r="B8" s="89"/>
      <c r="C8" s="89"/>
      <c r="D8" s="89"/>
      <c r="E8" s="89"/>
      <c r="F8" s="89"/>
      <c r="G8" s="89"/>
    </row>
    <row r="9" spans="1:12" ht="15.75" x14ac:dyDescent="0.25">
      <c r="B9" s="8"/>
      <c r="C9" s="3"/>
      <c r="D9" s="3"/>
      <c r="E9" s="3"/>
      <c r="F9" s="3"/>
    </row>
    <row r="10" spans="1:12" ht="15.75" x14ac:dyDescent="0.25">
      <c r="A10" s="4" t="s">
        <v>2</v>
      </c>
      <c r="B10" s="5" t="s">
        <v>3</v>
      </c>
      <c r="C10" s="5" t="s">
        <v>4</v>
      </c>
      <c r="D10" s="5" t="s">
        <v>5</v>
      </c>
      <c r="E10" s="5" t="s">
        <v>6</v>
      </c>
      <c r="F10" s="5" t="s">
        <v>7</v>
      </c>
      <c r="G10" s="4" t="s">
        <v>2</v>
      </c>
    </row>
    <row r="11" spans="1:12" ht="16.5" thickBot="1" x14ac:dyDescent="0.3">
      <c r="A11" s="6" t="s">
        <v>8</v>
      </c>
      <c r="B11" s="7" t="s">
        <v>9</v>
      </c>
      <c r="C11" s="7" t="s">
        <v>10</v>
      </c>
      <c r="D11" s="7" t="s">
        <v>11</v>
      </c>
      <c r="E11" s="7" t="s">
        <v>12</v>
      </c>
      <c r="F11" s="7" t="s">
        <v>13</v>
      </c>
      <c r="G11" s="6" t="s">
        <v>8</v>
      </c>
    </row>
    <row r="12" spans="1:12" ht="16.5" thickBot="1" x14ac:dyDescent="0.3">
      <c r="B12" s="5"/>
      <c r="C12" s="5"/>
      <c r="D12" s="5"/>
      <c r="E12" s="5"/>
      <c r="F12" s="5"/>
      <c r="I12" s="86" t="s">
        <v>35</v>
      </c>
      <c r="J12" s="87"/>
      <c r="K12" s="87"/>
      <c r="L12" s="88"/>
    </row>
    <row r="13" spans="1:12" ht="15.75" x14ac:dyDescent="0.25">
      <c r="A13" s="8">
        <v>1</v>
      </c>
      <c r="B13" s="9" t="s">
        <v>14</v>
      </c>
      <c r="C13" s="10"/>
      <c r="D13" s="10"/>
      <c r="E13" s="10"/>
      <c r="F13" s="11"/>
      <c r="G13" s="8">
        <v>1</v>
      </c>
      <c r="I13" s="43"/>
      <c r="J13" s="44" t="s">
        <v>4</v>
      </c>
      <c r="K13" s="44" t="s">
        <v>5</v>
      </c>
      <c r="L13" s="45" t="s">
        <v>7</v>
      </c>
    </row>
    <row r="14" spans="1:12" ht="15.75" x14ac:dyDescent="0.25">
      <c r="A14" s="8">
        <f>A13+1</f>
        <v>2</v>
      </c>
      <c r="B14" s="3" t="s">
        <v>15</v>
      </c>
      <c r="C14" s="16">
        <f>'2020 School Customers'!C14</f>
        <v>1</v>
      </c>
      <c r="D14" s="16"/>
      <c r="E14" s="13"/>
      <c r="F14" s="14">
        <f>SUM(C14:D14)</f>
        <v>1</v>
      </c>
      <c r="G14" s="8">
        <f>G13+1</f>
        <v>2</v>
      </c>
      <c r="I14" s="38" t="s">
        <v>36</v>
      </c>
      <c r="J14" s="39">
        <f>C14+C20+C29</f>
        <v>622.41666666666652</v>
      </c>
      <c r="K14" s="39">
        <f>D20</f>
        <v>5.0000000000000009</v>
      </c>
      <c r="L14" s="48">
        <f>J14+K14</f>
        <v>627.41666666666652</v>
      </c>
    </row>
    <row r="15" spans="1:12" ht="17.25" x14ac:dyDescent="0.35">
      <c r="A15" s="8">
        <f>A14+1</f>
        <v>3</v>
      </c>
      <c r="B15" s="3" t="s">
        <v>16</v>
      </c>
      <c r="C15" s="16"/>
      <c r="D15" s="16"/>
      <c r="E15" s="13"/>
      <c r="F15" s="14"/>
      <c r="G15" s="8">
        <f>G14+1</f>
        <v>3</v>
      </c>
      <c r="I15" s="38" t="s">
        <v>37</v>
      </c>
      <c r="J15" s="47">
        <f>C26+C30</f>
        <v>915.56082019731775</v>
      </c>
      <c r="K15" s="47">
        <f>D26</f>
        <v>42.375101315547056</v>
      </c>
      <c r="L15" s="49">
        <f>J15+K15</f>
        <v>957.93592151286475</v>
      </c>
    </row>
    <row r="16" spans="1:12" ht="15.75" x14ac:dyDescent="0.25">
      <c r="A16" s="8">
        <f>A15+1</f>
        <v>4</v>
      </c>
      <c r="B16" s="15" t="s">
        <v>17</v>
      </c>
      <c r="C16" s="16">
        <f>'2020 School Customers'!C17+'2020 School Customers'!C24</f>
        <v>153.58333333333334</v>
      </c>
      <c r="D16" s="16">
        <f>'2020 School Customers'!D17+'2020 School Customers'!D24</f>
        <v>5.0000000000000009</v>
      </c>
      <c r="E16" s="13"/>
      <c r="F16" s="14">
        <f>SUM(C16:E16)</f>
        <v>158.58333333333334</v>
      </c>
      <c r="G16" s="8">
        <f t="shared" ref="G16:G56" si="0">G15+1</f>
        <v>4</v>
      </c>
      <c r="I16" s="50" t="s">
        <v>7</v>
      </c>
      <c r="J16" s="39">
        <f>J14+J15</f>
        <v>1537.9774868639843</v>
      </c>
      <c r="K16" s="39">
        <f t="shared" ref="K16:L16" si="1">K14+K15</f>
        <v>47.375101315547056</v>
      </c>
      <c r="L16" s="48">
        <f t="shared" si="1"/>
        <v>1585.3525881795313</v>
      </c>
    </row>
    <row r="17" spans="1:12" ht="15.75" x14ac:dyDescent="0.25">
      <c r="A17" s="8">
        <f>A16+1</f>
        <v>5</v>
      </c>
      <c r="B17" s="15" t="s">
        <v>18</v>
      </c>
      <c r="C17" s="16">
        <f>'2020 School Customers'!C18+'2020 School Customers'!C25</f>
        <v>311.58333333333331</v>
      </c>
      <c r="D17" s="16"/>
      <c r="E17" s="13"/>
      <c r="F17" s="14">
        <f>SUM(C17:E17)</f>
        <v>311.58333333333331</v>
      </c>
      <c r="G17" s="8">
        <f t="shared" si="0"/>
        <v>5</v>
      </c>
      <c r="I17" s="38"/>
      <c r="J17" s="3"/>
      <c r="K17" s="3"/>
      <c r="L17" s="40"/>
    </row>
    <row r="18" spans="1:12" ht="15.75" x14ac:dyDescent="0.25">
      <c r="A18" s="8">
        <f t="shared" ref="A18:A56" si="2">A17+1</f>
        <v>6</v>
      </c>
      <c r="B18" s="15" t="s">
        <v>19</v>
      </c>
      <c r="C18" s="16">
        <f>'2020 School Customers'!C19+'2020 School Customers'!C26</f>
        <v>134.41666666666666</v>
      </c>
      <c r="D18" s="16"/>
      <c r="E18" s="13"/>
      <c r="F18" s="14">
        <f>SUM(C18:E18)</f>
        <v>134.41666666666666</v>
      </c>
      <c r="G18" s="8">
        <f t="shared" si="0"/>
        <v>6</v>
      </c>
      <c r="I18" s="38" t="s">
        <v>28</v>
      </c>
      <c r="J18" s="39">
        <f>C33</f>
        <v>103</v>
      </c>
      <c r="K18" s="3"/>
      <c r="L18" s="48">
        <f>J18+K18</f>
        <v>103</v>
      </c>
    </row>
    <row r="19" spans="1:12" ht="16.5" thickBot="1" x14ac:dyDescent="0.3">
      <c r="A19" s="8">
        <f t="shared" si="2"/>
        <v>7</v>
      </c>
      <c r="B19" s="15" t="s">
        <v>20</v>
      </c>
      <c r="C19" s="83">
        <f>'2020 School Customers'!C20+'2020 School Customers'!C27</f>
        <v>19.416666666666668</v>
      </c>
      <c r="D19" s="83"/>
      <c r="E19" s="33"/>
      <c r="F19" s="34">
        <f>SUM(C19:E19)</f>
        <v>19.416666666666668</v>
      </c>
      <c r="G19" s="8">
        <f t="shared" si="0"/>
        <v>7</v>
      </c>
      <c r="I19" s="38"/>
      <c r="J19" s="3"/>
      <c r="K19" s="3"/>
      <c r="L19" s="40"/>
    </row>
    <row r="20" spans="1:12" ht="16.5" thickBot="1" x14ac:dyDescent="0.3">
      <c r="A20" s="8">
        <f t="shared" si="2"/>
        <v>8</v>
      </c>
      <c r="B20" s="15" t="s">
        <v>7</v>
      </c>
      <c r="C20" s="16">
        <f>SUM(C16:C19)</f>
        <v>618.99999999999989</v>
      </c>
      <c r="D20" s="16">
        <f>SUM(D16:D19)</f>
        <v>5.0000000000000009</v>
      </c>
      <c r="E20" s="16"/>
      <c r="F20" s="14">
        <f>SUM(C20:E20)</f>
        <v>623.99999999999989</v>
      </c>
      <c r="G20" s="8">
        <f t="shared" si="0"/>
        <v>8</v>
      </c>
      <c r="I20" s="41" t="s">
        <v>7</v>
      </c>
      <c r="J20" s="42"/>
      <c r="K20" s="42"/>
      <c r="L20" s="46">
        <f>L16+L18</f>
        <v>1688.3525881795313</v>
      </c>
    </row>
    <row r="21" spans="1:12" ht="15.75" x14ac:dyDescent="0.25">
      <c r="A21" s="8">
        <f t="shared" si="2"/>
        <v>9</v>
      </c>
      <c r="B21" s="3"/>
      <c r="C21" s="16"/>
      <c r="D21" s="16"/>
      <c r="E21" s="13"/>
      <c r="F21" s="16"/>
      <c r="G21" s="8">
        <f t="shared" si="0"/>
        <v>9</v>
      </c>
    </row>
    <row r="22" spans="1:12" ht="15.75" x14ac:dyDescent="0.25">
      <c r="A22" s="8">
        <f t="shared" si="2"/>
        <v>10</v>
      </c>
      <c r="B22" s="3" t="s">
        <v>21</v>
      </c>
      <c r="C22" s="16"/>
      <c r="D22" s="16"/>
      <c r="E22" s="13"/>
      <c r="F22" s="16"/>
      <c r="G22" s="8">
        <f t="shared" si="0"/>
        <v>10</v>
      </c>
    </row>
    <row r="23" spans="1:12" ht="15.75" x14ac:dyDescent="0.25">
      <c r="A23" s="8">
        <f t="shared" si="2"/>
        <v>11</v>
      </c>
      <c r="B23" s="15" t="s">
        <v>22</v>
      </c>
      <c r="C23" s="16">
        <f>'2020 School Customers'!C34+'2020 School Customers'!C40+'2020 School Customers'!C46+'2020 School Customers'!C52</f>
        <v>889.35807686738053</v>
      </c>
      <c r="D23" s="16">
        <f>'2020 School Customers'!D34+'2020 School Customers'!D40+'2020 School Customers'!D46+'2020 School Customers'!D52</f>
        <v>23.709747772410861</v>
      </c>
      <c r="E23" s="12"/>
      <c r="F23" s="14">
        <f>SUM(C23:E23)</f>
        <v>913.06782463979141</v>
      </c>
      <c r="G23" s="8">
        <f t="shared" si="0"/>
        <v>11</v>
      </c>
    </row>
    <row r="24" spans="1:12" ht="15.75" x14ac:dyDescent="0.25">
      <c r="A24" s="8">
        <f t="shared" si="2"/>
        <v>12</v>
      </c>
      <c r="B24" s="15" t="s">
        <v>23</v>
      </c>
      <c r="C24" s="16">
        <f>'2020 School Customers'!C35+'2020 School Customers'!C41+'2020 School Customers'!C47+'2020 School Customers'!C53</f>
        <v>25.619409996603896</v>
      </c>
      <c r="D24" s="16">
        <f>'2020 School Customers'!D35+'2020 School Customers'!D41+'2020 School Customers'!D47+'2020 School Customers'!D53</f>
        <v>18.665353543136195</v>
      </c>
      <c r="E24" s="12"/>
      <c r="F24" s="14">
        <f>SUM(C24:E24)</f>
        <v>44.284763539740091</v>
      </c>
      <c r="G24" s="8">
        <f t="shared" si="0"/>
        <v>12</v>
      </c>
    </row>
    <row r="25" spans="1:12" ht="16.5" thickBot="1" x14ac:dyDescent="0.3">
      <c r="A25" s="8">
        <f t="shared" si="2"/>
        <v>13</v>
      </c>
      <c r="B25" s="15" t="s">
        <v>24</v>
      </c>
      <c r="C25" s="83"/>
      <c r="D25" s="83"/>
      <c r="E25" s="32"/>
      <c r="F25" s="34"/>
      <c r="G25" s="8">
        <f t="shared" si="0"/>
        <v>13</v>
      </c>
    </row>
    <row r="26" spans="1:12" ht="15.75" x14ac:dyDescent="0.25">
      <c r="A26" s="8">
        <f t="shared" si="2"/>
        <v>14</v>
      </c>
      <c r="B26" s="15" t="s">
        <v>7</v>
      </c>
      <c r="C26" s="16">
        <f>SUM(C23:C25)</f>
        <v>914.97748686398438</v>
      </c>
      <c r="D26" s="16">
        <f>SUM(D23:D25)</f>
        <v>42.375101315547056</v>
      </c>
      <c r="E26" s="16"/>
      <c r="F26" s="16">
        <f>SUM(F23:F25)</f>
        <v>957.35258817953149</v>
      </c>
      <c r="G26" s="8">
        <f t="shared" si="0"/>
        <v>14</v>
      </c>
    </row>
    <row r="27" spans="1:12" ht="15.75" x14ac:dyDescent="0.25">
      <c r="A27" s="8">
        <f t="shared" si="2"/>
        <v>15</v>
      </c>
      <c r="B27" s="15"/>
      <c r="C27" s="16"/>
      <c r="D27" s="16"/>
      <c r="E27" s="17"/>
      <c r="F27" s="14"/>
      <c r="G27" s="8">
        <f t="shared" si="0"/>
        <v>15</v>
      </c>
    </row>
    <row r="28" spans="1:12" ht="15.75" x14ac:dyDescent="0.25">
      <c r="A28" s="8">
        <f t="shared" si="2"/>
        <v>16</v>
      </c>
      <c r="B28" s="3" t="s">
        <v>25</v>
      </c>
      <c r="C28" s="16"/>
      <c r="D28" s="16"/>
      <c r="E28" s="17"/>
      <c r="F28" s="14"/>
      <c r="G28" s="8">
        <f t="shared" si="0"/>
        <v>16</v>
      </c>
    </row>
    <row r="29" spans="1:12" ht="15.75" x14ac:dyDescent="0.25">
      <c r="A29" s="8">
        <f t="shared" si="2"/>
        <v>17</v>
      </c>
      <c r="B29" s="15" t="s">
        <v>26</v>
      </c>
      <c r="C29" s="16">
        <f>'2020 School Customers'!C60</f>
        <v>2.4166666666666665</v>
      </c>
      <c r="D29" s="16"/>
      <c r="E29" s="13"/>
      <c r="F29" s="14">
        <f>SUM(C29:E29)</f>
        <v>2.4166666666666665</v>
      </c>
      <c r="G29" s="8">
        <f t="shared" si="0"/>
        <v>17</v>
      </c>
    </row>
    <row r="30" spans="1:12" ht="16.5" thickBot="1" x14ac:dyDescent="0.3">
      <c r="A30" s="8">
        <f t="shared" si="2"/>
        <v>18</v>
      </c>
      <c r="B30" s="15" t="s">
        <v>27</v>
      </c>
      <c r="C30" s="83">
        <f>'2020 School Customers'!C61</f>
        <v>0.58333333333333337</v>
      </c>
      <c r="D30" s="83"/>
      <c r="E30" s="33"/>
      <c r="F30" s="34">
        <f>SUM(C30:E30)</f>
        <v>0.58333333333333337</v>
      </c>
      <c r="G30" s="8">
        <f t="shared" si="0"/>
        <v>18</v>
      </c>
    </row>
    <row r="31" spans="1:12" ht="15.75" x14ac:dyDescent="0.25">
      <c r="A31" s="8">
        <f t="shared" si="2"/>
        <v>19</v>
      </c>
      <c r="B31" s="15" t="s">
        <v>7</v>
      </c>
      <c r="C31" s="16">
        <f>SUM(C29:C30)</f>
        <v>3</v>
      </c>
      <c r="D31" s="16"/>
      <c r="E31" s="16"/>
      <c r="F31" s="16">
        <f>SUM(F29:F30)</f>
        <v>3</v>
      </c>
      <c r="G31" s="8">
        <f t="shared" si="0"/>
        <v>19</v>
      </c>
    </row>
    <row r="32" spans="1:12" ht="15.75" x14ac:dyDescent="0.25">
      <c r="A32" s="8">
        <f t="shared" si="2"/>
        <v>20</v>
      </c>
      <c r="B32" s="3"/>
      <c r="C32" s="16"/>
      <c r="D32" s="16"/>
      <c r="E32" s="17"/>
      <c r="F32" s="14"/>
      <c r="G32" s="8">
        <f t="shared" si="0"/>
        <v>20</v>
      </c>
    </row>
    <row r="33" spans="1:14" ht="15.75" x14ac:dyDescent="0.25">
      <c r="A33" s="8">
        <f>A32+1</f>
        <v>21</v>
      </c>
      <c r="B33" s="3" t="s">
        <v>28</v>
      </c>
      <c r="C33" s="16">
        <f>'2020 School Customers'!C64</f>
        <v>103</v>
      </c>
      <c r="D33" s="84"/>
      <c r="E33" s="17"/>
      <c r="F33" s="14">
        <f>SUM(C33:D33)</f>
        <v>103</v>
      </c>
      <c r="G33" s="8">
        <f>G32+1</f>
        <v>21</v>
      </c>
    </row>
    <row r="34" spans="1:14" ht="15.75" x14ac:dyDescent="0.25">
      <c r="A34" s="8">
        <f t="shared" si="2"/>
        <v>22</v>
      </c>
      <c r="B34" s="3"/>
      <c r="C34" s="13"/>
      <c r="D34" s="17"/>
      <c r="E34" s="17"/>
      <c r="F34" s="14"/>
      <c r="G34" s="8">
        <f t="shared" si="0"/>
        <v>22</v>
      </c>
    </row>
    <row r="35" spans="1:14" ht="15.75" x14ac:dyDescent="0.25">
      <c r="A35" s="8">
        <f t="shared" si="2"/>
        <v>23</v>
      </c>
      <c r="B35" s="3" t="s">
        <v>29</v>
      </c>
      <c r="C35" s="16">
        <f>C14+C20+C26+C31+C33</f>
        <v>1640.9774868639843</v>
      </c>
      <c r="D35" s="16">
        <f>D14+D20+D26+D31+D33</f>
        <v>47.375101315547056</v>
      </c>
      <c r="E35" s="16"/>
      <c r="F35" s="16">
        <f>F14+F20+F26+F31+F33</f>
        <v>1688.3525881795313</v>
      </c>
      <c r="G35" s="8">
        <f t="shared" si="0"/>
        <v>23</v>
      </c>
    </row>
    <row r="36" spans="1:14" ht="15.75" x14ac:dyDescent="0.25">
      <c r="A36" s="8">
        <f t="shared" si="2"/>
        <v>24</v>
      </c>
      <c r="B36" s="3"/>
      <c r="C36" s="3"/>
      <c r="D36" s="3"/>
      <c r="E36" s="3"/>
      <c r="F36" s="3"/>
      <c r="G36" s="8">
        <f t="shared" si="0"/>
        <v>24</v>
      </c>
    </row>
    <row r="37" spans="1:14" ht="15.75" x14ac:dyDescent="0.25">
      <c r="A37" s="8">
        <f t="shared" si="2"/>
        <v>25</v>
      </c>
      <c r="B37" s="3" t="s">
        <v>30</v>
      </c>
      <c r="C37" s="22">
        <v>274</v>
      </c>
      <c r="D37" s="27"/>
      <c r="E37" s="9"/>
      <c r="F37" s="9"/>
      <c r="G37" s="8">
        <f t="shared" si="0"/>
        <v>25</v>
      </c>
    </row>
    <row r="38" spans="1:14" ht="16.5" thickBot="1" x14ac:dyDescent="0.3">
      <c r="A38" s="8">
        <f t="shared" si="2"/>
        <v>26</v>
      </c>
      <c r="B38" s="3"/>
      <c r="C38" s="9"/>
      <c r="D38" s="9"/>
      <c r="E38" s="9"/>
      <c r="F38" s="9"/>
      <c r="G38" s="8">
        <f t="shared" si="0"/>
        <v>26</v>
      </c>
    </row>
    <row r="39" spans="1:14" ht="16.5" thickBot="1" x14ac:dyDescent="0.3">
      <c r="A39" s="8">
        <f t="shared" si="2"/>
        <v>27</v>
      </c>
      <c r="B39" s="18" t="s">
        <v>31</v>
      </c>
      <c r="C39" s="9"/>
      <c r="D39" s="9"/>
      <c r="E39" s="9"/>
      <c r="F39" s="9"/>
      <c r="G39" s="8">
        <f t="shared" si="0"/>
        <v>27</v>
      </c>
      <c r="I39" s="86" t="s">
        <v>35</v>
      </c>
      <c r="J39" s="87"/>
      <c r="K39" s="87"/>
      <c r="L39" s="88"/>
    </row>
    <row r="40" spans="1:14" ht="15.75" x14ac:dyDescent="0.25">
      <c r="A40" s="8">
        <f t="shared" si="2"/>
        <v>28</v>
      </c>
      <c r="B40" s="3" t="s">
        <v>15</v>
      </c>
      <c r="C40" s="58">
        <v>36.138789748971405</v>
      </c>
      <c r="D40" s="78"/>
      <c r="E40" s="9"/>
      <c r="F40" s="26">
        <f>SUM(C40:E40)</f>
        <v>36.138789748971405</v>
      </c>
      <c r="G40" s="8">
        <f t="shared" si="0"/>
        <v>28</v>
      </c>
      <c r="H40" s="19"/>
      <c r="I40" s="43"/>
      <c r="J40" s="44" t="s">
        <v>4</v>
      </c>
      <c r="K40" s="44" t="s">
        <v>5</v>
      </c>
      <c r="L40" s="45" t="s">
        <v>7</v>
      </c>
    </row>
    <row r="41" spans="1:14" ht="15.75" x14ac:dyDescent="0.25">
      <c r="A41" s="8">
        <f t="shared" si="2"/>
        <v>29</v>
      </c>
      <c r="B41" s="3" t="s">
        <v>16</v>
      </c>
      <c r="C41" s="58">
        <v>24461.069589515893</v>
      </c>
      <c r="D41" s="79">
        <v>23.333223999996743</v>
      </c>
      <c r="E41" s="9"/>
      <c r="F41" s="26">
        <f t="shared" ref="F41:F55" si="3">SUM(C41:E41)</f>
        <v>24484.402813515891</v>
      </c>
      <c r="G41" s="8">
        <f t="shared" si="0"/>
        <v>29</v>
      </c>
      <c r="H41" s="19"/>
      <c r="I41" s="38" t="s">
        <v>36</v>
      </c>
      <c r="J41" s="39">
        <f>C40+C41+C43</f>
        <v>24507.86274270295</v>
      </c>
      <c r="K41" s="39">
        <f>D40+D41+D43</f>
        <v>23.333223999996743</v>
      </c>
      <c r="L41" s="48">
        <f>J41+K41</f>
        <v>24531.195966702948</v>
      </c>
    </row>
    <row r="42" spans="1:14" ht="17.25" x14ac:dyDescent="0.35">
      <c r="A42" s="8">
        <f t="shared" si="2"/>
        <v>30</v>
      </c>
      <c r="B42" s="3" t="s">
        <v>21</v>
      </c>
      <c r="C42" s="58">
        <v>385005.02935375657</v>
      </c>
      <c r="D42" s="58">
        <v>50321.050145721434</v>
      </c>
      <c r="E42" s="9"/>
      <c r="F42" s="26">
        <f t="shared" si="3"/>
        <v>435326.07949947799</v>
      </c>
      <c r="G42" s="8">
        <f t="shared" si="0"/>
        <v>30</v>
      </c>
      <c r="H42" s="19"/>
      <c r="I42" s="38" t="s">
        <v>37</v>
      </c>
      <c r="J42" s="47">
        <f>C42+C44</f>
        <v>385795.54143622395</v>
      </c>
      <c r="K42" s="47">
        <f>D42</f>
        <v>50321.050145721434</v>
      </c>
      <c r="L42" s="49">
        <f>J42+K42</f>
        <v>436116.59158194537</v>
      </c>
    </row>
    <row r="43" spans="1:14" ht="15.75" x14ac:dyDescent="0.25">
      <c r="A43" s="8">
        <f t="shared" si="2"/>
        <v>31</v>
      </c>
      <c r="B43" s="3" t="s">
        <v>49</v>
      </c>
      <c r="C43" s="58">
        <v>10.654363438084966</v>
      </c>
      <c r="D43" s="59"/>
      <c r="E43" s="9"/>
      <c r="F43" s="26">
        <f t="shared" si="3"/>
        <v>10.654363438084966</v>
      </c>
      <c r="G43" s="8">
        <f t="shared" si="0"/>
        <v>31</v>
      </c>
      <c r="H43" s="19"/>
      <c r="I43" s="50" t="s">
        <v>7</v>
      </c>
      <c r="J43" s="39">
        <f>J41+J42</f>
        <v>410303.4041789269</v>
      </c>
      <c r="K43" s="39">
        <f t="shared" ref="K43:L43" si="4">K41+K42</f>
        <v>50344.383369721429</v>
      </c>
      <c r="L43" s="48">
        <f t="shared" si="4"/>
        <v>460647.78754864831</v>
      </c>
    </row>
    <row r="44" spans="1:14" ht="15.75" x14ac:dyDescent="0.25">
      <c r="A44" s="8">
        <f t="shared" si="2"/>
        <v>32</v>
      </c>
      <c r="B44" s="3" t="s">
        <v>50</v>
      </c>
      <c r="C44" s="58">
        <v>790.51208246737895</v>
      </c>
      <c r="D44" s="59"/>
      <c r="E44" s="9"/>
      <c r="F44" s="26">
        <f t="shared" si="3"/>
        <v>790.51208246737895</v>
      </c>
      <c r="G44" s="8">
        <f t="shared" si="0"/>
        <v>32</v>
      </c>
      <c r="H44" s="19"/>
      <c r="I44" s="38"/>
      <c r="J44" s="3"/>
      <c r="K44" s="3"/>
      <c r="L44" s="40"/>
    </row>
    <row r="45" spans="1:14" ht="16.5" thickBot="1" x14ac:dyDescent="0.3">
      <c r="A45" s="8">
        <f t="shared" si="2"/>
        <v>33</v>
      </c>
      <c r="B45" s="3" t="s">
        <v>28</v>
      </c>
      <c r="C45" s="35">
        <v>1051.5945246956842</v>
      </c>
      <c r="D45" s="36"/>
      <c r="E45" s="37"/>
      <c r="F45" s="23">
        <f t="shared" si="3"/>
        <v>1051.5945246956842</v>
      </c>
      <c r="G45" s="8">
        <f t="shared" si="0"/>
        <v>33</v>
      </c>
      <c r="H45" s="19"/>
      <c r="I45" s="38" t="s">
        <v>28</v>
      </c>
      <c r="J45" s="39">
        <f>F45</f>
        <v>1051.5945246956842</v>
      </c>
      <c r="K45" s="3"/>
      <c r="L45" s="48">
        <f>J45+K45</f>
        <v>1051.5945246956842</v>
      </c>
    </row>
    <row r="46" spans="1:14" ht="15.75" x14ac:dyDescent="0.25">
      <c r="A46" s="8">
        <f t="shared" si="2"/>
        <v>34</v>
      </c>
      <c r="B46" s="3" t="s">
        <v>7</v>
      </c>
      <c r="C46" s="26">
        <f>SUM(C40:C45)</f>
        <v>411354.99870362261</v>
      </c>
      <c r="D46" s="26">
        <f>SUM(D40:D45)</f>
        <v>50344.383369721429</v>
      </c>
      <c r="E46" s="26"/>
      <c r="F46" s="26">
        <f>SUM(F40:F45)</f>
        <v>461699.38207334402</v>
      </c>
      <c r="G46" s="8">
        <f t="shared" si="0"/>
        <v>34</v>
      </c>
      <c r="H46" s="19"/>
      <c r="I46" s="38"/>
      <c r="J46" s="3"/>
      <c r="K46" s="3"/>
      <c r="L46" s="40"/>
    </row>
    <row r="47" spans="1:14" ht="16.5" thickBot="1" x14ac:dyDescent="0.3">
      <c r="A47" s="8">
        <f t="shared" si="2"/>
        <v>35</v>
      </c>
      <c r="B47" s="3"/>
      <c r="C47" s="9"/>
      <c r="D47" s="9"/>
      <c r="E47" s="9"/>
      <c r="F47" s="26"/>
      <c r="G47" s="8">
        <f t="shared" si="0"/>
        <v>35</v>
      </c>
      <c r="H47" s="19"/>
      <c r="I47" s="41" t="s">
        <v>7</v>
      </c>
      <c r="J47" s="42"/>
      <c r="K47" s="42"/>
      <c r="L47" s="46">
        <f>L43+L45</f>
        <v>461699.38207334402</v>
      </c>
      <c r="M47" s="77"/>
      <c r="N47" s="77"/>
    </row>
    <row r="48" spans="1:14" ht="16.5" thickBot="1" x14ac:dyDescent="0.3">
      <c r="A48" s="8">
        <f t="shared" si="2"/>
        <v>36</v>
      </c>
      <c r="B48" s="3"/>
      <c r="C48" s="80"/>
      <c r="D48" s="9"/>
      <c r="E48" s="9"/>
      <c r="F48" s="26"/>
      <c r="G48" s="8">
        <f t="shared" si="0"/>
        <v>36</v>
      </c>
      <c r="H48" s="19"/>
      <c r="I48" s="3"/>
      <c r="J48" s="3"/>
      <c r="K48" s="3"/>
      <c r="L48" s="39"/>
      <c r="M48" s="77"/>
      <c r="N48" s="77"/>
    </row>
    <row r="49" spans="1:14" ht="16.5" thickBot="1" x14ac:dyDescent="0.3">
      <c r="A49" s="8">
        <f t="shared" si="2"/>
        <v>37</v>
      </c>
      <c r="B49" s="18" t="s">
        <v>32</v>
      </c>
      <c r="C49" s="26"/>
      <c r="D49" s="9"/>
      <c r="E49" s="24"/>
      <c r="F49" s="26"/>
      <c r="G49" s="8">
        <f t="shared" si="0"/>
        <v>37</v>
      </c>
      <c r="H49" s="19"/>
      <c r="I49" s="86" t="s">
        <v>35</v>
      </c>
      <c r="J49" s="87"/>
      <c r="K49" s="87"/>
      <c r="L49" s="88"/>
    </row>
    <row r="50" spans="1:14" ht="15.75" x14ac:dyDescent="0.25">
      <c r="A50" s="8">
        <f t="shared" si="2"/>
        <v>38</v>
      </c>
      <c r="B50" s="3" t="s">
        <v>15</v>
      </c>
      <c r="C50" s="58">
        <v>92.375426441303233</v>
      </c>
      <c r="D50" s="78"/>
      <c r="E50" s="26"/>
      <c r="F50" s="26">
        <f t="shared" si="3"/>
        <v>92.375426441303233</v>
      </c>
      <c r="G50" s="8">
        <f t="shared" si="0"/>
        <v>38</v>
      </c>
      <c r="H50" s="19"/>
      <c r="I50" s="43"/>
      <c r="J50" s="44" t="s">
        <v>4</v>
      </c>
      <c r="K50" s="44" t="s">
        <v>5</v>
      </c>
      <c r="L50" s="45" t="s">
        <v>7</v>
      </c>
    </row>
    <row r="51" spans="1:14" ht="15.75" x14ac:dyDescent="0.25">
      <c r="A51" s="8">
        <f t="shared" si="2"/>
        <v>39</v>
      </c>
      <c r="B51" s="3" t="s">
        <v>16</v>
      </c>
      <c r="C51" s="58">
        <v>80329.648172267902</v>
      </c>
      <c r="D51" s="79">
        <v>57.541501506550112</v>
      </c>
      <c r="E51" s="26"/>
      <c r="F51" s="26">
        <f t="shared" si="3"/>
        <v>80387.189673774454</v>
      </c>
      <c r="G51" s="8">
        <f t="shared" si="0"/>
        <v>39</v>
      </c>
      <c r="H51" s="19"/>
      <c r="I51" s="38" t="s">
        <v>36</v>
      </c>
      <c r="J51" s="39">
        <f>C50+C51+C53</f>
        <v>82421.939889015513</v>
      </c>
      <c r="K51" s="39">
        <f>D50+D51+D53</f>
        <v>57.541501506550112</v>
      </c>
      <c r="L51" s="48">
        <f>J51+K51</f>
        <v>82479.481390522065</v>
      </c>
    </row>
    <row r="52" spans="1:14" ht="17.25" x14ac:dyDescent="0.35">
      <c r="A52" s="8">
        <f t="shared" si="2"/>
        <v>40</v>
      </c>
      <c r="B52" s="3" t="s">
        <v>21</v>
      </c>
      <c r="C52" s="58">
        <v>1392159.7437785708</v>
      </c>
      <c r="D52" s="58">
        <v>180693.35186588712</v>
      </c>
      <c r="E52" s="26"/>
      <c r="F52" s="26">
        <f t="shared" si="3"/>
        <v>1572853.095644458</v>
      </c>
      <c r="G52" s="8">
        <f t="shared" si="0"/>
        <v>40</v>
      </c>
      <c r="H52" s="19"/>
      <c r="I52" s="38" t="s">
        <v>37</v>
      </c>
      <c r="J52" s="47">
        <f>C52+C54</f>
        <v>1394510.2784596814</v>
      </c>
      <c r="K52" s="47">
        <f>D52+D54</f>
        <v>180693.35186588712</v>
      </c>
      <c r="L52" s="49">
        <f>J52+K52</f>
        <v>1575203.6303255686</v>
      </c>
    </row>
    <row r="53" spans="1:14" ht="15.75" x14ac:dyDescent="0.25">
      <c r="A53" s="8">
        <f t="shared" si="2"/>
        <v>41</v>
      </c>
      <c r="B53" s="3" t="s">
        <v>49</v>
      </c>
      <c r="C53" s="58">
        <v>1999.9162903063045</v>
      </c>
      <c r="D53" s="59"/>
      <c r="E53" s="26"/>
      <c r="F53" s="26">
        <f t="shared" si="3"/>
        <v>1999.9162903063045</v>
      </c>
      <c r="G53" s="8">
        <f t="shared" si="0"/>
        <v>41</v>
      </c>
      <c r="H53" s="19"/>
      <c r="I53" s="50" t="s">
        <v>7</v>
      </c>
      <c r="J53" s="39">
        <f>J51+J52</f>
        <v>1476932.2183486968</v>
      </c>
      <c r="K53" s="39">
        <f t="shared" ref="K53:L53" si="5">K51+K52</f>
        <v>180750.89336739367</v>
      </c>
      <c r="L53" s="48">
        <f t="shared" si="5"/>
        <v>1657683.1117160907</v>
      </c>
    </row>
    <row r="54" spans="1:14" ht="15.75" x14ac:dyDescent="0.25">
      <c r="A54" s="8">
        <f t="shared" si="2"/>
        <v>42</v>
      </c>
      <c r="B54" s="3" t="s">
        <v>50</v>
      </c>
      <c r="C54" s="58">
        <v>2350.5346811106547</v>
      </c>
      <c r="D54" s="59"/>
      <c r="E54" s="26"/>
      <c r="F54" s="26">
        <f t="shared" si="3"/>
        <v>2350.5346811106547</v>
      </c>
      <c r="G54" s="8">
        <f t="shared" si="0"/>
        <v>42</v>
      </c>
      <c r="H54" s="19"/>
      <c r="I54" s="38"/>
      <c r="J54" s="3"/>
      <c r="K54" s="3"/>
      <c r="L54" s="40"/>
    </row>
    <row r="55" spans="1:14" ht="16.5" thickBot="1" x14ac:dyDescent="0.3">
      <c r="A55" s="8">
        <f t="shared" si="2"/>
        <v>43</v>
      </c>
      <c r="B55" s="3" t="s">
        <v>28</v>
      </c>
      <c r="C55" s="35">
        <v>1051.5945246956842</v>
      </c>
      <c r="D55" s="36"/>
      <c r="E55" s="37"/>
      <c r="F55" s="23">
        <f t="shared" si="3"/>
        <v>1051.5945246956842</v>
      </c>
      <c r="G55" s="8">
        <f t="shared" si="0"/>
        <v>43</v>
      </c>
      <c r="H55" s="19"/>
      <c r="I55" s="38" t="s">
        <v>28</v>
      </c>
      <c r="J55" s="39">
        <f>F55</f>
        <v>1051.5945246956842</v>
      </c>
      <c r="K55" s="3"/>
      <c r="L55" s="48">
        <f>J55+K55</f>
        <v>1051.5945246956842</v>
      </c>
    </row>
    <row r="56" spans="1:14" ht="15.75" x14ac:dyDescent="0.25">
      <c r="A56" s="8">
        <f t="shared" si="2"/>
        <v>44</v>
      </c>
      <c r="B56" s="3" t="s">
        <v>7</v>
      </c>
      <c r="C56" s="26">
        <f>SUM(C50:C55)</f>
        <v>1477983.8128733926</v>
      </c>
      <c r="D56" s="26">
        <f>SUM(D50:D55)</f>
        <v>180750.89336739367</v>
      </c>
      <c r="E56" s="26"/>
      <c r="F56" s="26">
        <f>SUM(F50:F55)</f>
        <v>1658734.7062407865</v>
      </c>
      <c r="G56" s="8">
        <f t="shared" si="0"/>
        <v>44</v>
      </c>
      <c r="H56" s="19"/>
      <c r="I56" s="38"/>
      <c r="J56" s="3"/>
      <c r="K56" s="3"/>
      <c r="L56" s="40"/>
    </row>
    <row r="57" spans="1:14" ht="15.75" thickBot="1" x14ac:dyDescent="0.25">
      <c r="B57" s="3"/>
      <c r="I57" s="41" t="s">
        <v>7</v>
      </c>
      <c r="J57" s="42"/>
      <c r="K57" s="42"/>
      <c r="L57" s="46">
        <f>L53+L55</f>
        <v>1658734.7062407865</v>
      </c>
      <c r="N57" s="19"/>
    </row>
    <row r="58" spans="1:14" x14ac:dyDescent="0.2">
      <c r="B58" s="3"/>
      <c r="C58" s="81"/>
      <c r="D58" s="81"/>
    </row>
    <row r="59" spans="1:14" x14ac:dyDescent="0.2">
      <c r="C59" s="77"/>
      <c r="D59" s="77"/>
    </row>
    <row r="60" spans="1:14" x14ac:dyDescent="0.2">
      <c r="D60" s="82"/>
    </row>
    <row r="61" spans="1:14" x14ac:dyDescent="0.2">
      <c r="B61" s="1" t="s">
        <v>33</v>
      </c>
    </row>
    <row r="69" spans="2:2" x14ac:dyDescent="0.2">
      <c r="B69" s="31"/>
    </row>
    <row r="81" spans="2:2" x14ac:dyDescent="0.2">
      <c r="B81" s="31"/>
    </row>
  </sheetData>
  <mergeCells count="9">
    <mergeCell ref="I39:L39"/>
    <mergeCell ref="I49:L49"/>
    <mergeCell ref="I12:L12"/>
    <mergeCell ref="A8:G8"/>
    <mergeCell ref="A1:G1"/>
    <mergeCell ref="A2:G2"/>
    <mergeCell ref="A4:G4"/>
    <mergeCell ref="A5:G5"/>
    <mergeCell ref="A6:G6"/>
  </mergeCells>
  <printOptions horizontalCentered="1"/>
  <pageMargins left="0.4" right="0.4" top="1" bottom="0.75" header="0.5" footer="0.5"/>
  <pageSetup scale="53" orientation="portrait" r:id="rId1"/>
  <headerFooter alignWithMargins="0">
    <oddFooter>&amp;L&amp;F
&amp;A&amp;R&amp;P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BDFA94-7271-45AB-906C-3FA792EED108}">
  <dimension ref="A1:P136"/>
  <sheetViews>
    <sheetView tabSelected="1" zoomScaleNormal="100" workbookViewId="0">
      <selection activeCell="C34" sqref="C34"/>
    </sheetView>
  </sheetViews>
  <sheetFormatPr defaultColWidth="9.140625" defaultRowHeight="15" x14ac:dyDescent="0.2"/>
  <cols>
    <col min="1" max="1" width="6.5703125" style="1" bestFit="1" customWidth="1"/>
    <col min="2" max="2" width="77.5703125" style="1" customWidth="1"/>
    <col min="3" max="6" width="17.5703125" style="1" customWidth="1"/>
    <col min="7" max="7" width="6.5703125" style="1" customWidth="1"/>
    <col min="8" max="8" width="7" style="1" customWidth="1"/>
    <col min="9" max="9" width="14.85546875" style="1" bestFit="1" customWidth="1"/>
    <col min="10" max="10" width="11.42578125" style="1" bestFit="1" customWidth="1"/>
    <col min="11" max="251" width="9.140625" style="1"/>
    <col min="252" max="252" width="6.5703125" style="1" bestFit="1" customWidth="1"/>
    <col min="253" max="253" width="77.5703125" style="1" customWidth="1"/>
    <col min="254" max="254" width="21.5703125" style="1" bestFit="1" customWidth="1"/>
    <col min="255" max="255" width="21.140625" style="1" bestFit="1" customWidth="1"/>
    <col min="256" max="256" width="18.42578125" style="1" bestFit="1" customWidth="1"/>
    <col min="257" max="257" width="21.7109375" style="1" bestFit="1" customWidth="1"/>
    <col min="258" max="258" width="2.5703125" style="1" customWidth="1"/>
    <col min="259" max="262" width="17.5703125" style="1" customWidth="1"/>
    <col min="263" max="263" width="6.5703125" style="1" customWidth="1"/>
    <col min="264" max="264" width="14.28515625" style="1" bestFit="1" customWidth="1"/>
    <col min="265" max="507" width="9.140625" style="1"/>
    <col min="508" max="508" width="6.5703125" style="1" bestFit="1" customWidth="1"/>
    <col min="509" max="509" width="77.5703125" style="1" customWidth="1"/>
    <col min="510" max="510" width="21.5703125" style="1" bestFit="1" customWidth="1"/>
    <col min="511" max="511" width="21.140625" style="1" bestFit="1" customWidth="1"/>
    <col min="512" max="512" width="18.42578125" style="1" bestFit="1" customWidth="1"/>
    <col min="513" max="513" width="21.7109375" style="1" bestFit="1" customWidth="1"/>
    <col min="514" max="514" width="2.5703125" style="1" customWidth="1"/>
    <col min="515" max="518" width="17.5703125" style="1" customWidth="1"/>
    <col min="519" max="519" width="6.5703125" style="1" customWidth="1"/>
    <col min="520" max="520" width="14.28515625" style="1" bestFit="1" customWidth="1"/>
    <col min="521" max="763" width="9.140625" style="1"/>
    <col min="764" max="764" width="6.5703125" style="1" bestFit="1" customWidth="1"/>
    <col min="765" max="765" width="77.5703125" style="1" customWidth="1"/>
    <col min="766" max="766" width="21.5703125" style="1" bestFit="1" customWidth="1"/>
    <col min="767" max="767" width="21.140625" style="1" bestFit="1" customWidth="1"/>
    <col min="768" max="768" width="18.42578125" style="1" bestFit="1" customWidth="1"/>
    <col min="769" max="769" width="21.7109375" style="1" bestFit="1" customWidth="1"/>
    <col min="770" max="770" width="2.5703125" style="1" customWidth="1"/>
    <col min="771" max="774" width="17.5703125" style="1" customWidth="1"/>
    <col min="775" max="775" width="6.5703125" style="1" customWidth="1"/>
    <col min="776" max="776" width="14.28515625" style="1" bestFit="1" customWidth="1"/>
    <col min="777" max="1019" width="9.140625" style="1"/>
    <col min="1020" max="1020" width="6.5703125" style="1" bestFit="1" customWidth="1"/>
    <col min="1021" max="1021" width="77.5703125" style="1" customWidth="1"/>
    <col min="1022" max="1022" width="21.5703125" style="1" bestFit="1" customWidth="1"/>
    <col min="1023" max="1023" width="21.140625" style="1" bestFit="1" customWidth="1"/>
    <col min="1024" max="1024" width="18.42578125" style="1" bestFit="1" customWidth="1"/>
    <col min="1025" max="1025" width="21.7109375" style="1" bestFit="1" customWidth="1"/>
    <col min="1026" max="1026" width="2.5703125" style="1" customWidth="1"/>
    <col min="1027" max="1030" width="17.5703125" style="1" customWidth="1"/>
    <col min="1031" max="1031" width="6.5703125" style="1" customWidth="1"/>
    <col min="1032" max="1032" width="14.28515625" style="1" bestFit="1" customWidth="1"/>
    <col min="1033" max="1275" width="9.140625" style="1"/>
    <col min="1276" max="1276" width="6.5703125" style="1" bestFit="1" customWidth="1"/>
    <col min="1277" max="1277" width="77.5703125" style="1" customWidth="1"/>
    <col min="1278" max="1278" width="21.5703125" style="1" bestFit="1" customWidth="1"/>
    <col min="1279" max="1279" width="21.140625" style="1" bestFit="1" customWidth="1"/>
    <col min="1280" max="1280" width="18.42578125" style="1" bestFit="1" customWidth="1"/>
    <col min="1281" max="1281" width="21.7109375" style="1" bestFit="1" customWidth="1"/>
    <col min="1282" max="1282" width="2.5703125" style="1" customWidth="1"/>
    <col min="1283" max="1286" width="17.5703125" style="1" customWidth="1"/>
    <col min="1287" max="1287" width="6.5703125" style="1" customWidth="1"/>
    <col min="1288" max="1288" width="14.28515625" style="1" bestFit="1" customWidth="1"/>
    <col min="1289" max="1531" width="9.140625" style="1"/>
    <col min="1532" max="1532" width="6.5703125" style="1" bestFit="1" customWidth="1"/>
    <col min="1533" max="1533" width="77.5703125" style="1" customWidth="1"/>
    <col min="1534" max="1534" width="21.5703125" style="1" bestFit="1" customWidth="1"/>
    <col min="1535" max="1535" width="21.140625" style="1" bestFit="1" customWidth="1"/>
    <col min="1536" max="1536" width="18.42578125" style="1" bestFit="1" customWidth="1"/>
    <col min="1537" max="1537" width="21.7109375" style="1" bestFit="1" customWidth="1"/>
    <col min="1538" max="1538" width="2.5703125" style="1" customWidth="1"/>
    <col min="1539" max="1542" width="17.5703125" style="1" customWidth="1"/>
    <col min="1543" max="1543" width="6.5703125" style="1" customWidth="1"/>
    <col min="1544" max="1544" width="14.28515625" style="1" bestFit="1" customWidth="1"/>
    <col min="1545" max="1787" width="9.140625" style="1"/>
    <col min="1788" max="1788" width="6.5703125" style="1" bestFit="1" customWidth="1"/>
    <col min="1789" max="1789" width="77.5703125" style="1" customWidth="1"/>
    <col min="1790" max="1790" width="21.5703125" style="1" bestFit="1" customWidth="1"/>
    <col min="1791" max="1791" width="21.140625" style="1" bestFit="1" customWidth="1"/>
    <col min="1792" max="1792" width="18.42578125" style="1" bestFit="1" customWidth="1"/>
    <col min="1793" max="1793" width="21.7109375" style="1" bestFit="1" customWidth="1"/>
    <col min="1794" max="1794" width="2.5703125" style="1" customWidth="1"/>
    <col min="1795" max="1798" width="17.5703125" style="1" customWidth="1"/>
    <col min="1799" max="1799" width="6.5703125" style="1" customWidth="1"/>
    <col min="1800" max="1800" width="14.28515625" style="1" bestFit="1" customWidth="1"/>
    <col min="1801" max="2043" width="9.140625" style="1"/>
    <col min="2044" max="2044" width="6.5703125" style="1" bestFit="1" customWidth="1"/>
    <col min="2045" max="2045" width="77.5703125" style="1" customWidth="1"/>
    <col min="2046" max="2046" width="21.5703125" style="1" bestFit="1" customWidth="1"/>
    <col min="2047" max="2047" width="21.140625" style="1" bestFit="1" customWidth="1"/>
    <col min="2048" max="2048" width="18.42578125" style="1" bestFit="1" customWidth="1"/>
    <col min="2049" max="2049" width="21.7109375" style="1" bestFit="1" customWidth="1"/>
    <col min="2050" max="2050" width="2.5703125" style="1" customWidth="1"/>
    <col min="2051" max="2054" width="17.5703125" style="1" customWidth="1"/>
    <col min="2055" max="2055" width="6.5703125" style="1" customWidth="1"/>
    <col min="2056" max="2056" width="14.28515625" style="1" bestFit="1" customWidth="1"/>
    <col min="2057" max="2299" width="9.140625" style="1"/>
    <col min="2300" max="2300" width="6.5703125" style="1" bestFit="1" customWidth="1"/>
    <col min="2301" max="2301" width="77.5703125" style="1" customWidth="1"/>
    <col min="2302" max="2302" width="21.5703125" style="1" bestFit="1" customWidth="1"/>
    <col min="2303" max="2303" width="21.140625" style="1" bestFit="1" customWidth="1"/>
    <col min="2304" max="2304" width="18.42578125" style="1" bestFit="1" customWidth="1"/>
    <col min="2305" max="2305" width="21.7109375" style="1" bestFit="1" customWidth="1"/>
    <col min="2306" max="2306" width="2.5703125" style="1" customWidth="1"/>
    <col min="2307" max="2310" width="17.5703125" style="1" customWidth="1"/>
    <col min="2311" max="2311" width="6.5703125" style="1" customWidth="1"/>
    <col min="2312" max="2312" width="14.28515625" style="1" bestFit="1" customWidth="1"/>
    <col min="2313" max="2555" width="9.140625" style="1"/>
    <col min="2556" max="2556" width="6.5703125" style="1" bestFit="1" customWidth="1"/>
    <col min="2557" max="2557" width="77.5703125" style="1" customWidth="1"/>
    <col min="2558" max="2558" width="21.5703125" style="1" bestFit="1" customWidth="1"/>
    <col min="2559" max="2559" width="21.140625" style="1" bestFit="1" customWidth="1"/>
    <col min="2560" max="2560" width="18.42578125" style="1" bestFit="1" customWidth="1"/>
    <col min="2561" max="2561" width="21.7109375" style="1" bestFit="1" customWidth="1"/>
    <col min="2562" max="2562" width="2.5703125" style="1" customWidth="1"/>
    <col min="2563" max="2566" width="17.5703125" style="1" customWidth="1"/>
    <col min="2567" max="2567" width="6.5703125" style="1" customWidth="1"/>
    <col min="2568" max="2568" width="14.28515625" style="1" bestFit="1" customWidth="1"/>
    <col min="2569" max="2811" width="9.140625" style="1"/>
    <col min="2812" max="2812" width="6.5703125" style="1" bestFit="1" customWidth="1"/>
    <col min="2813" max="2813" width="77.5703125" style="1" customWidth="1"/>
    <col min="2814" max="2814" width="21.5703125" style="1" bestFit="1" customWidth="1"/>
    <col min="2815" max="2815" width="21.140625" style="1" bestFit="1" customWidth="1"/>
    <col min="2816" max="2816" width="18.42578125" style="1" bestFit="1" customWidth="1"/>
    <col min="2817" max="2817" width="21.7109375" style="1" bestFit="1" customWidth="1"/>
    <col min="2818" max="2818" width="2.5703125" style="1" customWidth="1"/>
    <col min="2819" max="2822" width="17.5703125" style="1" customWidth="1"/>
    <col min="2823" max="2823" width="6.5703125" style="1" customWidth="1"/>
    <col min="2824" max="2824" width="14.28515625" style="1" bestFit="1" customWidth="1"/>
    <col min="2825" max="3067" width="9.140625" style="1"/>
    <col min="3068" max="3068" width="6.5703125" style="1" bestFit="1" customWidth="1"/>
    <col min="3069" max="3069" width="77.5703125" style="1" customWidth="1"/>
    <col min="3070" max="3070" width="21.5703125" style="1" bestFit="1" customWidth="1"/>
    <col min="3071" max="3071" width="21.140625" style="1" bestFit="1" customWidth="1"/>
    <col min="3072" max="3072" width="18.42578125" style="1" bestFit="1" customWidth="1"/>
    <col min="3073" max="3073" width="21.7109375" style="1" bestFit="1" customWidth="1"/>
    <col min="3074" max="3074" width="2.5703125" style="1" customWidth="1"/>
    <col min="3075" max="3078" width="17.5703125" style="1" customWidth="1"/>
    <col min="3079" max="3079" width="6.5703125" style="1" customWidth="1"/>
    <col min="3080" max="3080" width="14.28515625" style="1" bestFit="1" customWidth="1"/>
    <col min="3081" max="3323" width="9.140625" style="1"/>
    <col min="3324" max="3324" width="6.5703125" style="1" bestFit="1" customWidth="1"/>
    <col min="3325" max="3325" width="77.5703125" style="1" customWidth="1"/>
    <col min="3326" max="3326" width="21.5703125" style="1" bestFit="1" customWidth="1"/>
    <col min="3327" max="3327" width="21.140625" style="1" bestFit="1" customWidth="1"/>
    <col min="3328" max="3328" width="18.42578125" style="1" bestFit="1" customWidth="1"/>
    <col min="3329" max="3329" width="21.7109375" style="1" bestFit="1" customWidth="1"/>
    <col min="3330" max="3330" width="2.5703125" style="1" customWidth="1"/>
    <col min="3331" max="3334" width="17.5703125" style="1" customWidth="1"/>
    <col min="3335" max="3335" width="6.5703125" style="1" customWidth="1"/>
    <col min="3336" max="3336" width="14.28515625" style="1" bestFit="1" customWidth="1"/>
    <col min="3337" max="3579" width="9.140625" style="1"/>
    <col min="3580" max="3580" width="6.5703125" style="1" bestFit="1" customWidth="1"/>
    <col min="3581" max="3581" width="77.5703125" style="1" customWidth="1"/>
    <col min="3582" max="3582" width="21.5703125" style="1" bestFit="1" customWidth="1"/>
    <col min="3583" max="3583" width="21.140625" style="1" bestFit="1" customWidth="1"/>
    <col min="3584" max="3584" width="18.42578125" style="1" bestFit="1" customWidth="1"/>
    <col min="3585" max="3585" width="21.7109375" style="1" bestFit="1" customWidth="1"/>
    <col min="3586" max="3586" width="2.5703125" style="1" customWidth="1"/>
    <col min="3587" max="3590" width="17.5703125" style="1" customWidth="1"/>
    <col min="3591" max="3591" width="6.5703125" style="1" customWidth="1"/>
    <col min="3592" max="3592" width="14.28515625" style="1" bestFit="1" customWidth="1"/>
    <col min="3593" max="3835" width="9.140625" style="1"/>
    <col min="3836" max="3836" width="6.5703125" style="1" bestFit="1" customWidth="1"/>
    <col min="3837" max="3837" width="77.5703125" style="1" customWidth="1"/>
    <col min="3838" max="3838" width="21.5703125" style="1" bestFit="1" customWidth="1"/>
    <col min="3839" max="3839" width="21.140625" style="1" bestFit="1" customWidth="1"/>
    <col min="3840" max="3840" width="18.42578125" style="1" bestFit="1" customWidth="1"/>
    <col min="3841" max="3841" width="21.7109375" style="1" bestFit="1" customWidth="1"/>
    <col min="3842" max="3842" width="2.5703125" style="1" customWidth="1"/>
    <col min="3843" max="3846" width="17.5703125" style="1" customWidth="1"/>
    <col min="3847" max="3847" width="6.5703125" style="1" customWidth="1"/>
    <col min="3848" max="3848" width="14.28515625" style="1" bestFit="1" customWidth="1"/>
    <col min="3849" max="4091" width="9.140625" style="1"/>
    <col min="4092" max="4092" width="6.5703125" style="1" bestFit="1" customWidth="1"/>
    <col min="4093" max="4093" width="77.5703125" style="1" customWidth="1"/>
    <col min="4094" max="4094" width="21.5703125" style="1" bestFit="1" customWidth="1"/>
    <col min="4095" max="4095" width="21.140625" style="1" bestFit="1" customWidth="1"/>
    <col min="4096" max="4096" width="18.42578125" style="1" bestFit="1" customWidth="1"/>
    <col min="4097" max="4097" width="21.7109375" style="1" bestFit="1" customWidth="1"/>
    <col min="4098" max="4098" width="2.5703125" style="1" customWidth="1"/>
    <col min="4099" max="4102" width="17.5703125" style="1" customWidth="1"/>
    <col min="4103" max="4103" width="6.5703125" style="1" customWidth="1"/>
    <col min="4104" max="4104" width="14.28515625" style="1" bestFit="1" customWidth="1"/>
    <col min="4105" max="4347" width="9.140625" style="1"/>
    <col min="4348" max="4348" width="6.5703125" style="1" bestFit="1" customWidth="1"/>
    <col min="4349" max="4349" width="77.5703125" style="1" customWidth="1"/>
    <col min="4350" max="4350" width="21.5703125" style="1" bestFit="1" customWidth="1"/>
    <col min="4351" max="4351" width="21.140625" style="1" bestFit="1" customWidth="1"/>
    <col min="4352" max="4352" width="18.42578125" style="1" bestFit="1" customWidth="1"/>
    <col min="4353" max="4353" width="21.7109375" style="1" bestFit="1" customWidth="1"/>
    <col min="4354" max="4354" width="2.5703125" style="1" customWidth="1"/>
    <col min="4355" max="4358" width="17.5703125" style="1" customWidth="1"/>
    <col min="4359" max="4359" width="6.5703125" style="1" customWidth="1"/>
    <col min="4360" max="4360" width="14.28515625" style="1" bestFit="1" customWidth="1"/>
    <col min="4361" max="4603" width="9.140625" style="1"/>
    <col min="4604" max="4604" width="6.5703125" style="1" bestFit="1" customWidth="1"/>
    <col min="4605" max="4605" width="77.5703125" style="1" customWidth="1"/>
    <col min="4606" max="4606" width="21.5703125" style="1" bestFit="1" customWidth="1"/>
    <col min="4607" max="4607" width="21.140625" style="1" bestFit="1" customWidth="1"/>
    <col min="4608" max="4608" width="18.42578125" style="1" bestFit="1" customWidth="1"/>
    <col min="4609" max="4609" width="21.7109375" style="1" bestFit="1" customWidth="1"/>
    <col min="4610" max="4610" width="2.5703125" style="1" customWidth="1"/>
    <col min="4611" max="4614" width="17.5703125" style="1" customWidth="1"/>
    <col min="4615" max="4615" width="6.5703125" style="1" customWidth="1"/>
    <col min="4616" max="4616" width="14.28515625" style="1" bestFit="1" customWidth="1"/>
    <col min="4617" max="4859" width="9.140625" style="1"/>
    <col min="4860" max="4860" width="6.5703125" style="1" bestFit="1" customWidth="1"/>
    <col min="4861" max="4861" width="77.5703125" style="1" customWidth="1"/>
    <col min="4862" max="4862" width="21.5703125" style="1" bestFit="1" customWidth="1"/>
    <col min="4863" max="4863" width="21.140625" style="1" bestFit="1" customWidth="1"/>
    <col min="4864" max="4864" width="18.42578125" style="1" bestFit="1" customWidth="1"/>
    <col min="4865" max="4865" width="21.7109375" style="1" bestFit="1" customWidth="1"/>
    <col min="4866" max="4866" width="2.5703125" style="1" customWidth="1"/>
    <col min="4867" max="4870" width="17.5703125" style="1" customWidth="1"/>
    <col min="4871" max="4871" width="6.5703125" style="1" customWidth="1"/>
    <col min="4872" max="4872" width="14.28515625" style="1" bestFit="1" customWidth="1"/>
    <col min="4873" max="5115" width="9.140625" style="1"/>
    <col min="5116" max="5116" width="6.5703125" style="1" bestFit="1" customWidth="1"/>
    <col min="5117" max="5117" width="77.5703125" style="1" customWidth="1"/>
    <col min="5118" max="5118" width="21.5703125" style="1" bestFit="1" customWidth="1"/>
    <col min="5119" max="5119" width="21.140625" style="1" bestFit="1" customWidth="1"/>
    <col min="5120" max="5120" width="18.42578125" style="1" bestFit="1" customWidth="1"/>
    <col min="5121" max="5121" width="21.7109375" style="1" bestFit="1" customWidth="1"/>
    <col min="5122" max="5122" width="2.5703125" style="1" customWidth="1"/>
    <col min="5123" max="5126" width="17.5703125" style="1" customWidth="1"/>
    <col min="5127" max="5127" width="6.5703125" style="1" customWidth="1"/>
    <col min="5128" max="5128" width="14.28515625" style="1" bestFit="1" customWidth="1"/>
    <col min="5129" max="5371" width="9.140625" style="1"/>
    <col min="5372" max="5372" width="6.5703125" style="1" bestFit="1" customWidth="1"/>
    <col min="5373" max="5373" width="77.5703125" style="1" customWidth="1"/>
    <col min="5374" max="5374" width="21.5703125" style="1" bestFit="1" customWidth="1"/>
    <col min="5375" max="5375" width="21.140625" style="1" bestFit="1" customWidth="1"/>
    <col min="5376" max="5376" width="18.42578125" style="1" bestFit="1" customWidth="1"/>
    <col min="5377" max="5377" width="21.7109375" style="1" bestFit="1" customWidth="1"/>
    <col min="5378" max="5378" width="2.5703125" style="1" customWidth="1"/>
    <col min="5379" max="5382" width="17.5703125" style="1" customWidth="1"/>
    <col min="5383" max="5383" width="6.5703125" style="1" customWidth="1"/>
    <col min="5384" max="5384" width="14.28515625" style="1" bestFit="1" customWidth="1"/>
    <col min="5385" max="5627" width="9.140625" style="1"/>
    <col min="5628" max="5628" width="6.5703125" style="1" bestFit="1" customWidth="1"/>
    <col min="5629" max="5629" width="77.5703125" style="1" customWidth="1"/>
    <col min="5630" max="5630" width="21.5703125" style="1" bestFit="1" customWidth="1"/>
    <col min="5631" max="5631" width="21.140625" style="1" bestFit="1" customWidth="1"/>
    <col min="5632" max="5632" width="18.42578125" style="1" bestFit="1" customWidth="1"/>
    <col min="5633" max="5633" width="21.7109375" style="1" bestFit="1" customWidth="1"/>
    <col min="5634" max="5634" width="2.5703125" style="1" customWidth="1"/>
    <col min="5635" max="5638" width="17.5703125" style="1" customWidth="1"/>
    <col min="5639" max="5639" width="6.5703125" style="1" customWidth="1"/>
    <col min="5640" max="5640" width="14.28515625" style="1" bestFit="1" customWidth="1"/>
    <col min="5641" max="5883" width="9.140625" style="1"/>
    <col min="5884" max="5884" width="6.5703125" style="1" bestFit="1" customWidth="1"/>
    <col min="5885" max="5885" width="77.5703125" style="1" customWidth="1"/>
    <col min="5886" max="5886" width="21.5703125" style="1" bestFit="1" customWidth="1"/>
    <col min="5887" max="5887" width="21.140625" style="1" bestFit="1" customWidth="1"/>
    <col min="5888" max="5888" width="18.42578125" style="1" bestFit="1" customWidth="1"/>
    <col min="5889" max="5889" width="21.7109375" style="1" bestFit="1" customWidth="1"/>
    <col min="5890" max="5890" width="2.5703125" style="1" customWidth="1"/>
    <col min="5891" max="5894" width="17.5703125" style="1" customWidth="1"/>
    <col min="5895" max="5895" width="6.5703125" style="1" customWidth="1"/>
    <col min="5896" max="5896" width="14.28515625" style="1" bestFit="1" customWidth="1"/>
    <col min="5897" max="6139" width="9.140625" style="1"/>
    <col min="6140" max="6140" width="6.5703125" style="1" bestFit="1" customWidth="1"/>
    <col min="6141" max="6141" width="77.5703125" style="1" customWidth="1"/>
    <col min="6142" max="6142" width="21.5703125" style="1" bestFit="1" customWidth="1"/>
    <col min="6143" max="6143" width="21.140625" style="1" bestFit="1" customWidth="1"/>
    <col min="6144" max="6144" width="18.42578125" style="1" bestFit="1" customWidth="1"/>
    <col min="6145" max="6145" width="21.7109375" style="1" bestFit="1" customWidth="1"/>
    <col min="6146" max="6146" width="2.5703125" style="1" customWidth="1"/>
    <col min="6147" max="6150" width="17.5703125" style="1" customWidth="1"/>
    <col min="6151" max="6151" width="6.5703125" style="1" customWidth="1"/>
    <col min="6152" max="6152" width="14.28515625" style="1" bestFit="1" customWidth="1"/>
    <col min="6153" max="6395" width="9.140625" style="1"/>
    <col min="6396" max="6396" width="6.5703125" style="1" bestFit="1" customWidth="1"/>
    <col min="6397" max="6397" width="77.5703125" style="1" customWidth="1"/>
    <col min="6398" max="6398" width="21.5703125" style="1" bestFit="1" customWidth="1"/>
    <col min="6399" max="6399" width="21.140625" style="1" bestFit="1" customWidth="1"/>
    <col min="6400" max="6400" width="18.42578125" style="1" bestFit="1" customWidth="1"/>
    <col min="6401" max="6401" width="21.7109375" style="1" bestFit="1" customWidth="1"/>
    <col min="6402" max="6402" width="2.5703125" style="1" customWidth="1"/>
    <col min="6403" max="6406" width="17.5703125" style="1" customWidth="1"/>
    <col min="6407" max="6407" width="6.5703125" style="1" customWidth="1"/>
    <col min="6408" max="6408" width="14.28515625" style="1" bestFit="1" customWidth="1"/>
    <col min="6409" max="6651" width="9.140625" style="1"/>
    <col min="6652" max="6652" width="6.5703125" style="1" bestFit="1" customWidth="1"/>
    <col min="6653" max="6653" width="77.5703125" style="1" customWidth="1"/>
    <col min="6654" max="6654" width="21.5703125" style="1" bestFit="1" customWidth="1"/>
    <col min="6655" max="6655" width="21.140625" style="1" bestFit="1" customWidth="1"/>
    <col min="6656" max="6656" width="18.42578125" style="1" bestFit="1" customWidth="1"/>
    <col min="6657" max="6657" width="21.7109375" style="1" bestFit="1" customWidth="1"/>
    <col min="6658" max="6658" width="2.5703125" style="1" customWidth="1"/>
    <col min="6659" max="6662" width="17.5703125" style="1" customWidth="1"/>
    <col min="6663" max="6663" width="6.5703125" style="1" customWidth="1"/>
    <col min="6664" max="6664" width="14.28515625" style="1" bestFit="1" customWidth="1"/>
    <col min="6665" max="6907" width="9.140625" style="1"/>
    <col min="6908" max="6908" width="6.5703125" style="1" bestFit="1" customWidth="1"/>
    <col min="6909" max="6909" width="77.5703125" style="1" customWidth="1"/>
    <col min="6910" max="6910" width="21.5703125" style="1" bestFit="1" customWidth="1"/>
    <col min="6911" max="6911" width="21.140625" style="1" bestFit="1" customWidth="1"/>
    <col min="6912" max="6912" width="18.42578125" style="1" bestFit="1" customWidth="1"/>
    <col min="6913" max="6913" width="21.7109375" style="1" bestFit="1" customWidth="1"/>
    <col min="6914" max="6914" width="2.5703125" style="1" customWidth="1"/>
    <col min="6915" max="6918" width="17.5703125" style="1" customWidth="1"/>
    <col min="6919" max="6919" width="6.5703125" style="1" customWidth="1"/>
    <col min="6920" max="6920" width="14.28515625" style="1" bestFit="1" customWidth="1"/>
    <col min="6921" max="7163" width="9.140625" style="1"/>
    <col min="7164" max="7164" width="6.5703125" style="1" bestFit="1" customWidth="1"/>
    <col min="7165" max="7165" width="77.5703125" style="1" customWidth="1"/>
    <col min="7166" max="7166" width="21.5703125" style="1" bestFit="1" customWidth="1"/>
    <col min="7167" max="7167" width="21.140625" style="1" bestFit="1" customWidth="1"/>
    <col min="7168" max="7168" width="18.42578125" style="1" bestFit="1" customWidth="1"/>
    <col min="7169" max="7169" width="21.7109375" style="1" bestFit="1" customWidth="1"/>
    <col min="7170" max="7170" width="2.5703125" style="1" customWidth="1"/>
    <col min="7171" max="7174" width="17.5703125" style="1" customWidth="1"/>
    <col min="7175" max="7175" width="6.5703125" style="1" customWidth="1"/>
    <col min="7176" max="7176" width="14.28515625" style="1" bestFit="1" customWidth="1"/>
    <col min="7177" max="7419" width="9.140625" style="1"/>
    <col min="7420" max="7420" width="6.5703125" style="1" bestFit="1" customWidth="1"/>
    <col min="7421" max="7421" width="77.5703125" style="1" customWidth="1"/>
    <col min="7422" max="7422" width="21.5703125" style="1" bestFit="1" customWidth="1"/>
    <col min="7423" max="7423" width="21.140625" style="1" bestFit="1" customWidth="1"/>
    <col min="7424" max="7424" width="18.42578125" style="1" bestFit="1" customWidth="1"/>
    <col min="7425" max="7425" width="21.7109375" style="1" bestFit="1" customWidth="1"/>
    <col min="7426" max="7426" width="2.5703125" style="1" customWidth="1"/>
    <col min="7427" max="7430" width="17.5703125" style="1" customWidth="1"/>
    <col min="7431" max="7431" width="6.5703125" style="1" customWidth="1"/>
    <col min="7432" max="7432" width="14.28515625" style="1" bestFit="1" customWidth="1"/>
    <col min="7433" max="7675" width="9.140625" style="1"/>
    <col min="7676" max="7676" width="6.5703125" style="1" bestFit="1" customWidth="1"/>
    <col min="7677" max="7677" width="77.5703125" style="1" customWidth="1"/>
    <col min="7678" max="7678" width="21.5703125" style="1" bestFit="1" customWidth="1"/>
    <col min="7679" max="7679" width="21.140625" style="1" bestFit="1" customWidth="1"/>
    <col min="7680" max="7680" width="18.42578125" style="1" bestFit="1" customWidth="1"/>
    <col min="7681" max="7681" width="21.7109375" style="1" bestFit="1" customWidth="1"/>
    <col min="7682" max="7682" width="2.5703125" style="1" customWidth="1"/>
    <col min="7683" max="7686" width="17.5703125" style="1" customWidth="1"/>
    <col min="7687" max="7687" width="6.5703125" style="1" customWidth="1"/>
    <col min="7688" max="7688" width="14.28515625" style="1" bestFit="1" customWidth="1"/>
    <col min="7689" max="7931" width="9.140625" style="1"/>
    <col min="7932" max="7932" width="6.5703125" style="1" bestFit="1" customWidth="1"/>
    <col min="7933" max="7933" width="77.5703125" style="1" customWidth="1"/>
    <col min="7934" max="7934" width="21.5703125" style="1" bestFit="1" customWidth="1"/>
    <col min="7935" max="7935" width="21.140625" style="1" bestFit="1" customWidth="1"/>
    <col min="7936" max="7936" width="18.42578125" style="1" bestFit="1" customWidth="1"/>
    <col min="7937" max="7937" width="21.7109375" style="1" bestFit="1" customWidth="1"/>
    <col min="7938" max="7938" width="2.5703125" style="1" customWidth="1"/>
    <col min="7939" max="7942" width="17.5703125" style="1" customWidth="1"/>
    <col min="7943" max="7943" width="6.5703125" style="1" customWidth="1"/>
    <col min="7944" max="7944" width="14.28515625" style="1" bestFit="1" customWidth="1"/>
    <col min="7945" max="8187" width="9.140625" style="1"/>
    <col min="8188" max="8188" width="6.5703125" style="1" bestFit="1" customWidth="1"/>
    <col min="8189" max="8189" width="77.5703125" style="1" customWidth="1"/>
    <col min="8190" max="8190" width="21.5703125" style="1" bestFit="1" customWidth="1"/>
    <col min="8191" max="8191" width="21.140625" style="1" bestFit="1" customWidth="1"/>
    <col min="8192" max="8192" width="18.42578125" style="1" bestFit="1" customWidth="1"/>
    <col min="8193" max="8193" width="21.7109375" style="1" bestFit="1" customWidth="1"/>
    <col min="8194" max="8194" width="2.5703125" style="1" customWidth="1"/>
    <col min="8195" max="8198" width="17.5703125" style="1" customWidth="1"/>
    <col min="8199" max="8199" width="6.5703125" style="1" customWidth="1"/>
    <col min="8200" max="8200" width="14.28515625" style="1" bestFit="1" customWidth="1"/>
    <col min="8201" max="8443" width="9.140625" style="1"/>
    <col min="8444" max="8444" width="6.5703125" style="1" bestFit="1" customWidth="1"/>
    <col min="8445" max="8445" width="77.5703125" style="1" customWidth="1"/>
    <col min="8446" max="8446" width="21.5703125" style="1" bestFit="1" customWidth="1"/>
    <col min="8447" max="8447" width="21.140625" style="1" bestFit="1" customWidth="1"/>
    <col min="8448" max="8448" width="18.42578125" style="1" bestFit="1" customWidth="1"/>
    <col min="8449" max="8449" width="21.7109375" style="1" bestFit="1" customWidth="1"/>
    <col min="8450" max="8450" width="2.5703125" style="1" customWidth="1"/>
    <col min="8451" max="8454" width="17.5703125" style="1" customWidth="1"/>
    <col min="8455" max="8455" width="6.5703125" style="1" customWidth="1"/>
    <col min="8456" max="8456" width="14.28515625" style="1" bestFit="1" customWidth="1"/>
    <col min="8457" max="8699" width="9.140625" style="1"/>
    <col min="8700" max="8700" width="6.5703125" style="1" bestFit="1" customWidth="1"/>
    <col min="8701" max="8701" width="77.5703125" style="1" customWidth="1"/>
    <col min="8702" max="8702" width="21.5703125" style="1" bestFit="1" customWidth="1"/>
    <col min="8703" max="8703" width="21.140625" style="1" bestFit="1" customWidth="1"/>
    <col min="8704" max="8704" width="18.42578125" style="1" bestFit="1" customWidth="1"/>
    <col min="8705" max="8705" width="21.7109375" style="1" bestFit="1" customWidth="1"/>
    <col min="8706" max="8706" width="2.5703125" style="1" customWidth="1"/>
    <col min="8707" max="8710" width="17.5703125" style="1" customWidth="1"/>
    <col min="8711" max="8711" width="6.5703125" style="1" customWidth="1"/>
    <col min="8712" max="8712" width="14.28515625" style="1" bestFit="1" customWidth="1"/>
    <col min="8713" max="8955" width="9.140625" style="1"/>
    <col min="8956" max="8956" width="6.5703125" style="1" bestFit="1" customWidth="1"/>
    <col min="8957" max="8957" width="77.5703125" style="1" customWidth="1"/>
    <col min="8958" max="8958" width="21.5703125" style="1" bestFit="1" customWidth="1"/>
    <col min="8959" max="8959" width="21.140625" style="1" bestFit="1" customWidth="1"/>
    <col min="8960" max="8960" width="18.42578125" style="1" bestFit="1" customWidth="1"/>
    <col min="8961" max="8961" width="21.7109375" style="1" bestFit="1" customWidth="1"/>
    <col min="8962" max="8962" width="2.5703125" style="1" customWidth="1"/>
    <col min="8963" max="8966" width="17.5703125" style="1" customWidth="1"/>
    <col min="8967" max="8967" width="6.5703125" style="1" customWidth="1"/>
    <col min="8968" max="8968" width="14.28515625" style="1" bestFit="1" customWidth="1"/>
    <col min="8969" max="9211" width="9.140625" style="1"/>
    <col min="9212" max="9212" width="6.5703125" style="1" bestFit="1" customWidth="1"/>
    <col min="9213" max="9213" width="77.5703125" style="1" customWidth="1"/>
    <col min="9214" max="9214" width="21.5703125" style="1" bestFit="1" customWidth="1"/>
    <col min="9215" max="9215" width="21.140625" style="1" bestFit="1" customWidth="1"/>
    <col min="9216" max="9216" width="18.42578125" style="1" bestFit="1" customWidth="1"/>
    <col min="9217" max="9217" width="21.7109375" style="1" bestFit="1" customWidth="1"/>
    <col min="9218" max="9218" width="2.5703125" style="1" customWidth="1"/>
    <col min="9219" max="9222" width="17.5703125" style="1" customWidth="1"/>
    <col min="9223" max="9223" width="6.5703125" style="1" customWidth="1"/>
    <col min="9224" max="9224" width="14.28515625" style="1" bestFit="1" customWidth="1"/>
    <col min="9225" max="9467" width="9.140625" style="1"/>
    <col min="9468" max="9468" width="6.5703125" style="1" bestFit="1" customWidth="1"/>
    <col min="9469" max="9469" width="77.5703125" style="1" customWidth="1"/>
    <col min="9470" max="9470" width="21.5703125" style="1" bestFit="1" customWidth="1"/>
    <col min="9471" max="9471" width="21.140625" style="1" bestFit="1" customWidth="1"/>
    <col min="9472" max="9472" width="18.42578125" style="1" bestFit="1" customWidth="1"/>
    <col min="9473" max="9473" width="21.7109375" style="1" bestFit="1" customWidth="1"/>
    <col min="9474" max="9474" width="2.5703125" style="1" customWidth="1"/>
    <col min="9475" max="9478" width="17.5703125" style="1" customWidth="1"/>
    <col min="9479" max="9479" width="6.5703125" style="1" customWidth="1"/>
    <col min="9480" max="9480" width="14.28515625" style="1" bestFit="1" customWidth="1"/>
    <col min="9481" max="9723" width="9.140625" style="1"/>
    <col min="9724" max="9724" width="6.5703125" style="1" bestFit="1" customWidth="1"/>
    <col min="9725" max="9725" width="77.5703125" style="1" customWidth="1"/>
    <col min="9726" max="9726" width="21.5703125" style="1" bestFit="1" customWidth="1"/>
    <col min="9727" max="9727" width="21.140625" style="1" bestFit="1" customWidth="1"/>
    <col min="9728" max="9728" width="18.42578125" style="1" bestFit="1" customWidth="1"/>
    <col min="9729" max="9729" width="21.7109375" style="1" bestFit="1" customWidth="1"/>
    <col min="9730" max="9730" width="2.5703125" style="1" customWidth="1"/>
    <col min="9731" max="9734" width="17.5703125" style="1" customWidth="1"/>
    <col min="9735" max="9735" width="6.5703125" style="1" customWidth="1"/>
    <col min="9736" max="9736" width="14.28515625" style="1" bestFit="1" customWidth="1"/>
    <col min="9737" max="9979" width="9.140625" style="1"/>
    <col min="9980" max="9980" width="6.5703125" style="1" bestFit="1" customWidth="1"/>
    <col min="9981" max="9981" width="77.5703125" style="1" customWidth="1"/>
    <col min="9982" max="9982" width="21.5703125" style="1" bestFit="1" customWidth="1"/>
    <col min="9983" max="9983" width="21.140625" style="1" bestFit="1" customWidth="1"/>
    <col min="9984" max="9984" width="18.42578125" style="1" bestFit="1" customWidth="1"/>
    <col min="9985" max="9985" width="21.7109375" style="1" bestFit="1" customWidth="1"/>
    <col min="9986" max="9986" width="2.5703125" style="1" customWidth="1"/>
    <col min="9987" max="9990" width="17.5703125" style="1" customWidth="1"/>
    <col min="9991" max="9991" width="6.5703125" style="1" customWidth="1"/>
    <col min="9992" max="9992" width="14.28515625" style="1" bestFit="1" customWidth="1"/>
    <col min="9993" max="10235" width="9.140625" style="1"/>
    <col min="10236" max="10236" width="6.5703125" style="1" bestFit="1" customWidth="1"/>
    <col min="10237" max="10237" width="77.5703125" style="1" customWidth="1"/>
    <col min="10238" max="10238" width="21.5703125" style="1" bestFit="1" customWidth="1"/>
    <col min="10239" max="10239" width="21.140625" style="1" bestFit="1" customWidth="1"/>
    <col min="10240" max="10240" width="18.42578125" style="1" bestFit="1" customWidth="1"/>
    <col min="10241" max="10241" width="21.7109375" style="1" bestFit="1" customWidth="1"/>
    <col min="10242" max="10242" width="2.5703125" style="1" customWidth="1"/>
    <col min="10243" max="10246" width="17.5703125" style="1" customWidth="1"/>
    <col min="10247" max="10247" width="6.5703125" style="1" customWidth="1"/>
    <col min="10248" max="10248" width="14.28515625" style="1" bestFit="1" customWidth="1"/>
    <col min="10249" max="10491" width="9.140625" style="1"/>
    <col min="10492" max="10492" width="6.5703125" style="1" bestFit="1" customWidth="1"/>
    <col min="10493" max="10493" width="77.5703125" style="1" customWidth="1"/>
    <col min="10494" max="10494" width="21.5703125" style="1" bestFit="1" customWidth="1"/>
    <col min="10495" max="10495" width="21.140625" style="1" bestFit="1" customWidth="1"/>
    <col min="10496" max="10496" width="18.42578125" style="1" bestFit="1" customWidth="1"/>
    <col min="10497" max="10497" width="21.7109375" style="1" bestFit="1" customWidth="1"/>
    <col min="10498" max="10498" width="2.5703125" style="1" customWidth="1"/>
    <col min="10499" max="10502" width="17.5703125" style="1" customWidth="1"/>
    <col min="10503" max="10503" width="6.5703125" style="1" customWidth="1"/>
    <col min="10504" max="10504" width="14.28515625" style="1" bestFit="1" customWidth="1"/>
    <col min="10505" max="10747" width="9.140625" style="1"/>
    <col min="10748" max="10748" width="6.5703125" style="1" bestFit="1" customWidth="1"/>
    <col min="10749" max="10749" width="77.5703125" style="1" customWidth="1"/>
    <col min="10750" max="10750" width="21.5703125" style="1" bestFit="1" customWidth="1"/>
    <col min="10751" max="10751" width="21.140625" style="1" bestFit="1" customWidth="1"/>
    <col min="10752" max="10752" width="18.42578125" style="1" bestFit="1" customWidth="1"/>
    <col min="10753" max="10753" width="21.7109375" style="1" bestFit="1" customWidth="1"/>
    <col min="10754" max="10754" width="2.5703125" style="1" customWidth="1"/>
    <col min="10755" max="10758" width="17.5703125" style="1" customWidth="1"/>
    <col min="10759" max="10759" width="6.5703125" style="1" customWidth="1"/>
    <col min="10760" max="10760" width="14.28515625" style="1" bestFit="1" customWidth="1"/>
    <col min="10761" max="11003" width="9.140625" style="1"/>
    <col min="11004" max="11004" width="6.5703125" style="1" bestFit="1" customWidth="1"/>
    <col min="11005" max="11005" width="77.5703125" style="1" customWidth="1"/>
    <col min="11006" max="11006" width="21.5703125" style="1" bestFit="1" customWidth="1"/>
    <col min="11007" max="11007" width="21.140625" style="1" bestFit="1" customWidth="1"/>
    <col min="11008" max="11008" width="18.42578125" style="1" bestFit="1" customWidth="1"/>
    <col min="11009" max="11009" width="21.7109375" style="1" bestFit="1" customWidth="1"/>
    <col min="11010" max="11010" width="2.5703125" style="1" customWidth="1"/>
    <col min="11011" max="11014" width="17.5703125" style="1" customWidth="1"/>
    <col min="11015" max="11015" width="6.5703125" style="1" customWidth="1"/>
    <col min="11016" max="11016" width="14.28515625" style="1" bestFit="1" customWidth="1"/>
    <col min="11017" max="11259" width="9.140625" style="1"/>
    <col min="11260" max="11260" width="6.5703125" style="1" bestFit="1" customWidth="1"/>
    <col min="11261" max="11261" width="77.5703125" style="1" customWidth="1"/>
    <col min="11262" max="11262" width="21.5703125" style="1" bestFit="1" customWidth="1"/>
    <col min="11263" max="11263" width="21.140625" style="1" bestFit="1" customWidth="1"/>
    <col min="11264" max="11264" width="18.42578125" style="1" bestFit="1" customWidth="1"/>
    <col min="11265" max="11265" width="21.7109375" style="1" bestFit="1" customWidth="1"/>
    <col min="11266" max="11266" width="2.5703125" style="1" customWidth="1"/>
    <col min="11267" max="11270" width="17.5703125" style="1" customWidth="1"/>
    <col min="11271" max="11271" width="6.5703125" style="1" customWidth="1"/>
    <col min="11272" max="11272" width="14.28515625" style="1" bestFit="1" customWidth="1"/>
    <col min="11273" max="11515" width="9.140625" style="1"/>
    <col min="11516" max="11516" width="6.5703125" style="1" bestFit="1" customWidth="1"/>
    <col min="11517" max="11517" width="77.5703125" style="1" customWidth="1"/>
    <col min="11518" max="11518" width="21.5703125" style="1" bestFit="1" customWidth="1"/>
    <col min="11519" max="11519" width="21.140625" style="1" bestFit="1" customWidth="1"/>
    <col min="11520" max="11520" width="18.42578125" style="1" bestFit="1" customWidth="1"/>
    <col min="11521" max="11521" width="21.7109375" style="1" bestFit="1" customWidth="1"/>
    <col min="11522" max="11522" width="2.5703125" style="1" customWidth="1"/>
    <col min="11523" max="11526" width="17.5703125" style="1" customWidth="1"/>
    <col min="11527" max="11527" width="6.5703125" style="1" customWidth="1"/>
    <col min="11528" max="11528" width="14.28515625" style="1" bestFit="1" customWidth="1"/>
    <col min="11529" max="11771" width="9.140625" style="1"/>
    <col min="11772" max="11772" width="6.5703125" style="1" bestFit="1" customWidth="1"/>
    <col min="11773" max="11773" width="77.5703125" style="1" customWidth="1"/>
    <col min="11774" max="11774" width="21.5703125" style="1" bestFit="1" customWidth="1"/>
    <col min="11775" max="11775" width="21.140625" style="1" bestFit="1" customWidth="1"/>
    <col min="11776" max="11776" width="18.42578125" style="1" bestFit="1" customWidth="1"/>
    <col min="11777" max="11777" width="21.7109375" style="1" bestFit="1" customWidth="1"/>
    <col min="11778" max="11778" width="2.5703125" style="1" customWidth="1"/>
    <col min="11779" max="11782" width="17.5703125" style="1" customWidth="1"/>
    <col min="11783" max="11783" width="6.5703125" style="1" customWidth="1"/>
    <col min="11784" max="11784" width="14.28515625" style="1" bestFit="1" customWidth="1"/>
    <col min="11785" max="12027" width="9.140625" style="1"/>
    <col min="12028" max="12028" width="6.5703125" style="1" bestFit="1" customWidth="1"/>
    <col min="12029" max="12029" width="77.5703125" style="1" customWidth="1"/>
    <col min="12030" max="12030" width="21.5703125" style="1" bestFit="1" customWidth="1"/>
    <col min="12031" max="12031" width="21.140625" style="1" bestFit="1" customWidth="1"/>
    <col min="12032" max="12032" width="18.42578125" style="1" bestFit="1" customWidth="1"/>
    <col min="12033" max="12033" width="21.7109375" style="1" bestFit="1" customWidth="1"/>
    <col min="12034" max="12034" width="2.5703125" style="1" customWidth="1"/>
    <col min="12035" max="12038" width="17.5703125" style="1" customWidth="1"/>
    <col min="12039" max="12039" width="6.5703125" style="1" customWidth="1"/>
    <col min="12040" max="12040" width="14.28515625" style="1" bestFit="1" customWidth="1"/>
    <col min="12041" max="12283" width="9.140625" style="1"/>
    <col min="12284" max="12284" width="6.5703125" style="1" bestFit="1" customWidth="1"/>
    <col min="12285" max="12285" width="77.5703125" style="1" customWidth="1"/>
    <col min="12286" max="12286" width="21.5703125" style="1" bestFit="1" customWidth="1"/>
    <col min="12287" max="12287" width="21.140625" style="1" bestFit="1" customWidth="1"/>
    <col min="12288" max="12288" width="18.42578125" style="1" bestFit="1" customWidth="1"/>
    <col min="12289" max="12289" width="21.7109375" style="1" bestFit="1" customWidth="1"/>
    <col min="12290" max="12290" width="2.5703125" style="1" customWidth="1"/>
    <col min="12291" max="12294" width="17.5703125" style="1" customWidth="1"/>
    <col min="12295" max="12295" width="6.5703125" style="1" customWidth="1"/>
    <col min="12296" max="12296" width="14.28515625" style="1" bestFit="1" customWidth="1"/>
    <col min="12297" max="12539" width="9.140625" style="1"/>
    <col min="12540" max="12540" width="6.5703125" style="1" bestFit="1" customWidth="1"/>
    <col min="12541" max="12541" width="77.5703125" style="1" customWidth="1"/>
    <col min="12542" max="12542" width="21.5703125" style="1" bestFit="1" customWidth="1"/>
    <col min="12543" max="12543" width="21.140625" style="1" bestFit="1" customWidth="1"/>
    <col min="12544" max="12544" width="18.42578125" style="1" bestFit="1" customWidth="1"/>
    <col min="12545" max="12545" width="21.7109375" style="1" bestFit="1" customWidth="1"/>
    <col min="12546" max="12546" width="2.5703125" style="1" customWidth="1"/>
    <col min="12547" max="12550" width="17.5703125" style="1" customWidth="1"/>
    <col min="12551" max="12551" width="6.5703125" style="1" customWidth="1"/>
    <col min="12552" max="12552" width="14.28515625" style="1" bestFit="1" customWidth="1"/>
    <col min="12553" max="12795" width="9.140625" style="1"/>
    <col min="12796" max="12796" width="6.5703125" style="1" bestFit="1" customWidth="1"/>
    <col min="12797" max="12797" width="77.5703125" style="1" customWidth="1"/>
    <col min="12798" max="12798" width="21.5703125" style="1" bestFit="1" customWidth="1"/>
    <col min="12799" max="12799" width="21.140625" style="1" bestFit="1" customWidth="1"/>
    <col min="12800" max="12800" width="18.42578125" style="1" bestFit="1" customWidth="1"/>
    <col min="12801" max="12801" width="21.7109375" style="1" bestFit="1" customWidth="1"/>
    <col min="12802" max="12802" width="2.5703125" style="1" customWidth="1"/>
    <col min="12803" max="12806" width="17.5703125" style="1" customWidth="1"/>
    <col min="12807" max="12807" width="6.5703125" style="1" customWidth="1"/>
    <col min="12808" max="12808" width="14.28515625" style="1" bestFit="1" customWidth="1"/>
    <col min="12809" max="13051" width="9.140625" style="1"/>
    <col min="13052" max="13052" width="6.5703125" style="1" bestFit="1" customWidth="1"/>
    <col min="13053" max="13053" width="77.5703125" style="1" customWidth="1"/>
    <col min="13054" max="13054" width="21.5703125" style="1" bestFit="1" customWidth="1"/>
    <col min="13055" max="13055" width="21.140625" style="1" bestFit="1" customWidth="1"/>
    <col min="13056" max="13056" width="18.42578125" style="1" bestFit="1" customWidth="1"/>
    <col min="13057" max="13057" width="21.7109375" style="1" bestFit="1" customWidth="1"/>
    <col min="13058" max="13058" width="2.5703125" style="1" customWidth="1"/>
    <col min="13059" max="13062" width="17.5703125" style="1" customWidth="1"/>
    <col min="13063" max="13063" width="6.5703125" style="1" customWidth="1"/>
    <col min="13064" max="13064" width="14.28515625" style="1" bestFit="1" customWidth="1"/>
    <col min="13065" max="13307" width="9.140625" style="1"/>
    <col min="13308" max="13308" width="6.5703125" style="1" bestFit="1" customWidth="1"/>
    <col min="13309" max="13309" width="77.5703125" style="1" customWidth="1"/>
    <col min="13310" max="13310" width="21.5703125" style="1" bestFit="1" customWidth="1"/>
    <col min="13311" max="13311" width="21.140625" style="1" bestFit="1" customWidth="1"/>
    <col min="13312" max="13312" width="18.42578125" style="1" bestFit="1" customWidth="1"/>
    <col min="13313" max="13313" width="21.7109375" style="1" bestFit="1" customWidth="1"/>
    <col min="13314" max="13314" width="2.5703125" style="1" customWidth="1"/>
    <col min="13315" max="13318" width="17.5703125" style="1" customWidth="1"/>
    <col min="13319" max="13319" width="6.5703125" style="1" customWidth="1"/>
    <col min="13320" max="13320" width="14.28515625" style="1" bestFit="1" customWidth="1"/>
    <col min="13321" max="13563" width="9.140625" style="1"/>
    <col min="13564" max="13564" width="6.5703125" style="1" bestFit="1" customWidth="1"/>
    <col min="13565" max="13565" width="77.5703125" style="1" customWidth="1"/>
    <col min="13566" max="13566" width="21.5703125" style="1" bestFit="1" customWidth="1"/>
    <col min="13567" max="13567" width="21.140625" style="1" bestFit="1" customWidth="1"/>
    <col min="13568" max="13568" width="18.42578125" style="1" bestFit="1" customWidth="1"/>
    <col min="13569" max="13569" width="21.7109375" style="1" bestFit="1" customWidth="1"/>
    <col min="13570" max="13570" width="2.5703125" style="1" customWidth="1"/>
    <col min="13571" max="13574" width="17.5703125" style="1" customWidth="1"/>
    <col min="13575" max="13575" width="6.5703125" style="1" customWidth="1"/>
    <col min="13576" max="13576" width="14.28515625" style="1" bestFit="1" customWidth="1"/>
    <col min="13577" max="13819" width="9.140625" style="1"/>
    <col min="13820" max="13820" width="6.5703125" style="1" bestFit="1" customWidth="1"/>
    <col min="13821" max="13821" width="77.5703125" style="1" customWidth="1"/>
    <col min="13822" max="13822" width="21.5703125" style="1" bestFit="1" customWidth="1"/>
    <col min="13823" max="13823" width="21.140625" style="1" bestFit="1" customWidth="1"/>
    <col min="13824" max="13824" width="18.42578125" style="1" bestFit="1" customWidth="1"/>
    <col min="13825" max="13825" width="21.7109375" style="1" bestFit="1" customWidth="1"/>
    <col min="13826" max="13826" width="2.5703125" style="1" customWidth="1"/>
    <col min="13827" max="13830" width="17.5703125" style="1" customWidth="1"/>
    <col min="13831" max="13831" width="6.5703125" style="1" customWidth="1"/>
    <col min="13832" max="13832" width="14.28515625" style="1" bestFit="1" customWidth="1"/>
    <col min="13833" max="14075" width="9.140625" style="1"/>
    <col min="14076" max="14076" width="6.5703125" style="1" bestFit="1" customWidth="1"/>
    <col min="14077" max="14077" width="77.5703125" style="1" customWidth="1"/>
    <col min="14078" max="14078" width="21.5703125" style="1" bestFit="1" customWidth="1"/>
    <col min="14079" max="14079" width="21.140625" style="1" bestFit="1" customWidth="1"/>
    <col min="14080" max="14080" width="18.42578125" style="1" bestFit="1" customWidth="1"/>
    <col min="14081" max="14081" width="21.7109375" style="1" bestFit="1" customWidth="1"/>
    <col min="14082" max="14082" width="2.5703125" style="1" customWidth="1"/>
    <col min="14083" max="14086" width="17.5703125" style="1" customWidth="1"/>
    <col min="14087" max="14087" width="6.5703125" style="1" customWidth="1"/>
    <col min="14088" max="14088" width="14.28515625" style="1" bestFit="1" customWidth="1"/>
    <col min="14089" max="14331" width="9.140625" style="1"/>
    <col min="14332" max="14332" width="6.5703125" style="1" bestFit="1" customWidth="1"/>
    <col min="14333" max="14333" width="77.5703125" style="1" customWidth="1"/>
    <col min="14334" max="14334" width="21.5703125" style="1" bestFit="1" customWidth="1"/>
    <col min="14335" max="14335" width="21.140625" style="1" bestFit="1" customWidth="1"/>
    <col min="14336" max="14336" width="18.42578125" style="1" bestFit="1" customWidth="1"/>
    <col min="14337" max="14337" width="21.7109375" style="1" bestFit="1" customWidth="1"/>
    <col min="14338" max="14338" width="2.5703125" style="1" customWidth="1"/>
    <col min="14339" max="14342" width="17.5703125" style="1" customWidth="1"/>
    <col min="14343" max="14343" width="6.5703125" style="1" customWidth="1"/>
    <col min="14344" max="14344" width="14.28515625" style="1" bestFit="1" customWidth="1"/>
    <col min="14345" max="14587" width="9.140625" style="1"/>
    <col min="14588" max="14588" width="6.5703125" style="1" bestFit="1" customWidth="1"/>
    <col min="14589" max="14589" width="77.5703125" style="1" customWidth="1"/>
    <col min="14590" max="14590" width="21.5703125" style="1" bestFit="1" customWidth="1"/>
    <col min="14591" max="14591" width="21.140625" style="1" bestFit="1" customWidth="1"/>
    <col min="14592" max="14592" width="18.42578125" style="1" bestFit="1" customWidth="1"/>
    <col min="14593" max="14593" width="21.7109375" style="1" bestFit="1" customWidth="1"/>
    <col min="14594" max="14594" width="2.5703125" style="1" customWidth="1"/>
    <col min="14595" max="14598" width="17.5703125" style="1" customWidth="1"/>
    <col min="14599" max="14599" width="6.5703125" style="1" customWidth="1"/>
    <col min="14600" max="14600" width="14.28515625" style="1" bestFit="1" customWidth="1"/>
    <col min="14601" max="14843" width="9.140625" style="1"/>
    <col min="14844" max="14844" width="6.5703125" style="1" bestFit="1" customWidth="1"/>
    <col min="14845" max="14845" width="77.5703125" style="1" customWidth="1"/>
    <col min="14846" max="14846" width="21.5703125" style="1" bestFit="1" customWidth="1"/>
    <col min="14847" max="14847" width="21.140625" style="1" bestFit="1" customWidth="1"/>
    <col min="14848" max="14848" width="18.42578125" style="1" bestFit="1" customWidth="1"/>
    <col min="14849" max="14849" width="21.7109375" style="1" bestFit="1" customWidth="1"/>
    <col min="14850" max="14850" width="2.5703125" style="1" customWidth="1"/>
    <col min="14851" max="14854" width="17.5703125" style="1" customWidth="1"/>
    <col min="14855" max="14855" width="6.5703125" style="1" customWidth="1"/>
    <col min="14856" max="14856" width="14.28515625" style="1" bestFit="1" customWidth="1"/>
    <col min="14857" max="15099" width="9.140625" style="1"/>
    <col min="15100" max="15100" width="6.5703125" style="1" bestFit="1" customWidth="1"/>
    <col min="15101" max="15101" width="77.5703125" style="1" customWidth="1"/>
    <col min="15102" max="15102" width="21.5703125" style="1" bestFit="1" customWidth="1"/>
    <col min="15103" max="15103" width="21.140625" style="1" bestFit="1" customWidth="1"/>
    <col min="15104" max="15104" width="18.42578125" style="1" bestFit="1" customWidth="1"/>
    <col min="15105" max="15105" width="21.7109375" style="1" bestFit="1" customWidth="1"/>
    <col min="15106" max="15106" width="2.5703125" style="1" customWidth="1"/>
    <col min="15107" max="15110" width="17.5703125" style="1" customWidth="1"/>
    <col min="15111" max="15111" width="6.5703125" style="1" customWidth="1"/>
    <col min="15112" max="15112" width="14.28515625" style="1" bestFit="1" customWidth="1"/>
    <col min="15113" max="15355" width="9.140625" style="1"/>
    <col min="15356" max="15356" width="6.5703125" style="1" bestFit="1" customWidth="1"/>
    <col min="15357" max="15357" width="77.5703125" style="1" customWidth="1"/>
    <col min="15358" max="15358" width="21.5703125" style="1" bestFit="1" customWidth="1"/>
    <col min="15359" max="15359" width="21.140625" style="1" bestFit="1" customWidth="1"/>
    <col min="15360" max="15360" width="18.42578125" style="1" bestFit="1" customWidth="1"/>
    <col min="15361" max="15361" width="21.7109375" style="1" bestFit="1" customWidth="1"/>
    <col min="15362" max="15362" width="2.5703125" style="1" customWidth="1"/>
    <col min="15363" max="15366" width="17.5703125" style="1" customWidth="1"/>
    <col min="15367" max="15367" width="6.5703125" style="1" customWidth="1"/>
    <col min="15368" max="15368" width="14.28515625" style="1" bestFit="1" customWidth="1"/>
    <col min="15369" max="15611" width="9.140625" style="1"/>
    <col min="15612" max="15612" width="6.5703125" style="1" bestFit="1" customWidth="1"/>
    <col min="15613" max="15613" width="77.5703125" style="1" customWidth="1"/>
    <col min="15614" max="15614" width="21.5703125" style="1" bestFit="1" customWidth="1"/>
    <col min="15615" max="15615" width="21.140625" style="1" bestFit="1" customWidth="1"/>
    <col min="15616" max="15616" width="18.42578125" style="1" bestFit="1" customWidth="1"/>
    <col min="15617" max="15617" width="21.7109375" style="1" bestFit="1" customWidth="1"/>
    <col min="15618" max="15618" width="2.5703125" style="1" customWidth="1"/>
    <col min="15619" max="15622" width="17.5703125" style="1" customWidth="1"/>
    <col min="15623" max="15623" width="6.5703125" style="1" customWidth="1"/>
    <col min="15624" max="15624" width="14.28515625" style="1" bestFit="1" customWidth="1"/>
    <col min="15625" max="15867" width="9.140625" style="1"/>
    <col min="15868" max="15868" width="6.5703125" style="1" bestFit="1" customWidth="1"/>
    <col min="15869" max="15869" width="77.5703125" style="1" customWidth="1"/>
    <col min="15870" max="15870" width="21.5703125" style="1" bestFit="1" customWidth="1"/>
    <col min="15871" max="15871" width="21.140625" style="1" bestFit="1" customWidth="1"/>
    <col min="15872" max="15872" width="18.42578125" style="1" bestFit="1" customWidth="1"/>
    <col min="15873" max="15873" width="21.7109375" style="1" bestFit="1" customWidth="1"/>
    <col min="15874" max="15874" width="2.5703125" style="1" customWidth="1"/>
    <col min="15875" max="15878" width="17.5703125" style="1" customWidth="1"/>
    <col min="15879" max="15879" width="6.5703125" style="1" customWidth="1"/>
    <col min="15880" max="15880" width="14.28515625" style="1" bestFit="1" customWidth="1"/>
    <col min="15881" max="16123" width="9.140625" style="1"/>
    <col min="16124" max="16124" width="6.5703125" style="1" bestFit="1" customWidth="1"/>
    <col min="16125" max="16125" width="77.5703125" style="1" customWidth="1"/>
    <col min="16126" max="16126" width="21.5703125" style="1" bestFit="1" customWidth="1"/>
    <col min="16127" max="16127" width="21.140625" style="1" bestFit="1" customWidth="1"/>
    <col min="16128" max="16128" width="18.42578125" style="1" bestFit="1" customWidth="1"/>
    <col min="16129" max="16129" width="21.7109375" style="1" bestFit="1" customWidth="1"/>
    <col min="16130" max="16130" width="2.5703125" style="1" customWidth="1"/>
    <col min="16131" max="16134" width="17.5703125" style="1" customWidth="1"/>
    <col min="16135" max="16135" width="6.5703125" style="1" customWidth="1"/>
    <col min="16136" max="16136" width="14.28515625" style="1" bestFit="1" customWidth="1"/>
    <col min="16137" max="16384" width="9.140625" style="1"/>
  </cols>
  <sheetData>
    <row r="1" spans="1:15" ht="15.75" x14ac:dyDescent="0.2">
      <c r="A1" s="90" t="s">
        <v>0</v>
      </c>
      <c r="B1" s="90"/>
      <c r="C1" s="90"/>
      <c r="D1" s="90"/>
      <c r="E1" s="90"/>
      <c r="F1" s="90"/>
      <c r="G1" s="90"/>
    </row>
    <row r="2" spans="1:15" ht="15.75" x14ac:dyDescent="0.25">
      <c r="A2" s="91" t="s">
        <v>1</v>
      </c>
      <c r="B2" s="91"/>
      <c r="C2" s="91"/>
      <c r="D2" s="91"/>
      <c r="E2" s="91"/>
      <c r="F2" s="91"/>
      <c r="G2" s="91"/>
    </row>
    <row r="4" spans="1:15" ht="15.75" x14ac:dyDescent="0.25">
      <c r="A4" s="89" t="s">
        <v>52</v>
      </c>
      <c r="B4" s="89"/>
      <c r="C4" s="89"/>
      <c r="D4" s="89"/>
      <c r="E4" s="89"/>
      <c r="F4" s="89"/>
      <c r="G4" s="89"/>
    </row>
    <row r="5" spans="1:15" ht="15.75" x14ac:dyDescent="0.25">
      <c r="A5" s="89" t="s">
        <v>53</v>
      </c>
      <c r="B5" s="89"/>
      <c r="C5" s="89"/>
      <c r="D5" s="89"/>
      <c r="E5" s="89"/>
      <c r="F5" s="89"/>
      <c r="G5" s="89"/>
    </row>
    <row r="6" spans="1:15" ht="15.75" x14ac:dyDescent="0.25">
      <c r="A6" s="89" t="s">
        <v>54</v>
      </c>
      <c r="B6" s="89"/>
      <c r="C6" s="89"/>
      <c r="D6" s="89"/>
      <c r="E6" s="89"/>
      <c r="F6" s="89"/>
      <c r="G6" s="89"/>
    </row>
    <row r="7" spans="1:15" ht="15.75" x14ac:dyDescent="0.25">
      <c r="A7" s="2"/>
    </row>
    <row r="8" spans="1:15" ht="15.75" x14ac:dyDescent="0.25">
      <c r="A8" s="89" t="s">
        <v>51</v>
      </c>
      <c r="B8" s="89"/>
      <c r="C8" s="89"/>
      <c r="D8" s="89"/>
      <c r="E8" s="89"/>
      <c r="F8" s="89"/>
      <c r="G8" s="89"/>
    </row>
    <row r="9" spans="1:15" ht="15.75" x14ac:dyDescent="0.25">
      <c r="B9" s="8"/>
      <c r="C9" s="3"/>
      <c r="D9" s="3"/>
      <c r="E9" s="3"/>
      <c r="F9" s="3"/>
    </row>
    <row r="10" spans="1:15" ht="15.75" x14ac:dyDescent="0.25">
      <c r="A10" s="4" t="s">
        <v>2</v>
      </c>
      <c r="B10" s="5" t="s">
        <v>3</v>
      </c>
      <c r="C10" s="5" t="s">
        <v>4</v>
      </c>
      <c r="D10" s="5" t="s">
        <v>5</v>
      </c>
      <c r="E10" s="5" t="s">
        <v>6</v>
      </c>
      <c r="F10" s="5" t="s">
        <v>7</v>
      </c>
      <c r="G10" s="4" t="s">
        <v>2</v>
      </c>
    </row>
    <row r="11" spans="1:15" ht="16.5" thickBot="1" x14ac:dyDescent="0.3">
      <c r="A11" s="6" t="s">
        <v>8</v>
      </c>
      <c r="B11" s="7" t="s">
        <v>9</v>
      </c>
      <c r="C11" s="7" t="s">
        <v>10</v>
      </c>
      <c r="D11" s="7" t="s">
        <v>11</v>
      </c>
      <c r="E11" s="7" t="s">
        <v>12</v>
      </c>
      <c r="F11" s="7" t="s">
        <v>13</v>
      </c>
      <c r="G11" s="6" t="s">
        <v>8</v>
      </c>
    </row>
    <row r="12" spans="1:15" ht="16.5" thickBot="1" x14ac:dyDescent="0.3">
      <c r="B12" s="5"/>
      <c r="C12" s="5"/>
      <c r="D12" s="5"/>
      <c r="E12" s="5"/>
      <c r="F12" s="5"/>
      <c r="I12" s="86" t="s">
        <v>35</v>
      </c>
      <c r="J12" s="87"/>
      <c r="K12" s="87"/>
      <c r="L12" s="88"/>
    </row>
    <row r="13" spans="1:15" ht="15.75" x14ac:dyDescent="0.25">
      <c r="A13" s="8">
        <v>1</v>
      </c>
      <c r="B13" s="9" t="s">
        <v>14</v>
      </c>
      <c r="C13" s="10"/>
      <c r="D13" s="10"/>
      <c r="E13" s="10"/>
      <c r="F13" s="11"/>
      <c r="G13" s="8">
        <v>1</v>
      </c>
      <c r="I13" s="43"/>
      <c r="J13" s="44" t="s">
        <v>4</v>
      </c>
      <c r="K13" s="44" t="s">
        <v>5</v>
      </c>
      <c r="L13" s="45" t="s">
        <v>7</v>
      </c>
    </row>
    <row r="14" spans="1:15" ht="15.75" x14ac:dyDescent="0.25">
      <c r="A14" s="8">
        <f>A13+1</f>
        <v>2</v>
      </c>
      <c r="B14" s="3" t="s">
        <v>38</v>
      </c>
      <c r="C14" s="61">
        <v>1</v>
      </c>
      <c r="D14" s="61"/>
      <c r="E14" s="62"/>
      <c r="F14" s="63">
        <f>SUM(C14:D14)</f>
        <v>1</v>
      </c>
      <c r="G14" s="8">
        <f>G13+1</f>
        <v>2</v>
      </c>
      <c r="I14" s="38" t="s">
        <v>36</v>
      </c>
      <c r="J14" s="70">
        <f>C14+C30+C60</f>
        <v>622.41666666666652</v>
      </c>
      <c r="K14" s="70">
        <f>D21</f>
        <v>5.0000000000000009</v>
      </c>
      <c r="L14" s="73">
        <f>J14+K14</f>
        <v>627.41666666666652</v>
      </c>
      <c r="O14" s="77"/>
    </row>
    <row r="15" spans="1:15" ht="17.25" x14ac:dyDescent="0.35">
      <c r="A15" s="8">
        <f>A14+1</f>
        <v>3</v>
      </c>
      <c r="B15" s="3" t="s">
        <v>16</v>
      </c>
      <c r="C15" s="61"/>
      <c r="D15" s="61"/>
      <c r="E15" s="62"/>
      <c r="F15" s="63"/>
      <c r="G15" s="8">
        <f>G14+1</f>
        <v>3</v>
      </c>
      <c r="I15" s="38" t="s">
        <v>37</v>
      </c>
      <c r="J15" s="74">
        <f>C57+C61</f>
        <v>915.56082019731775</v>
      </c>
      <c r="K15" s="74">
        <f>D57</f>
        <v>42.375101315547056</v>
      </c>
      <c r="L15" s="75">
        <f>J15+K15</f>
        <v>957.93592151286475</v>
      </c>
    </row>
    <row r="16" spans="1:15" ht="17.25" x14ac:dyDescent="0.35">
      <c r="A16" s="8">
        <f t="shared" ref="A16:A68" si="0">A15+1</f>
        <v>4</v>
      </c>
      <c r="B16" s="51" t="s">
        <v>39</v>
      </c>
      <c r="C16" s="61"/>
      <c r="D16" s="61"/>
      <c r="E16" s="62"/>
      <c r="F16" s="63"/>
      <c r="G16" s="8">
        <f t="shared" ref="G16:G68" si="1">G15+1</f>
        <v>4</v>
      </c>
      <c r="I16" s="38"/>
      <c r="J16" s="74"/>
      <c r="K16" s="74"/>
      <c r="L16" s="75"/>
    </row>
    <row r="17" spans="1:16" ht="15.75" x14ac:dyDescent="0.25">
      <c r="A17" s="8">
        <f t="shared" si="0"/>
        <v>5</v>
      </c>
      <c r="B17" s="15" t="s">
        <v>17</v>
      </c>
      <c r="C17" s="60">
        <v>151.58333333333334</v>
      </c>
      <c r="D17" s="60">
        <v>5.0000000000000009</v>
      </c>
      <c r="E17" s="62"/>
      <c r="F17" s="63">
        <f>SUM(C17:E17)</f>
        <v>156.58333333333334</v>
      </c>
      <c r="G17" s="8">
        <f t="shared" si="1"/>
        <v>5</v>
      </c>
      <c r="I17" s="50" t="s">
        <v>7</v>
      </c>
      <c r="J17" s="70">
        <f>J14+J15</f>
        <v>1537.9774868639843</v>
      </c>
      <c r="K17" s="70">
        <f t="shared" ref="K17:L17" si="2">K14+K15</f>
        <v>47.375101315547056</v>
      </c>
      <c r="L17" s="73">
        <f t="shared" si="2"/>
        <v>1585.3525881795313</v>
      </c>
      <c r="N17" s="56"/>
      <c r="O17" s="19"/>
      <c r="P17" s="19"/>
    </row>
    <row r="18" spans="1:16" ht="15.75" x14ac:dyDescent="0.25">
      <c r="A18" s="8">
        <f t="shared" si="0"/>
        <v>6</v>
      </c>
      <c r="B18" s="15" t="s">
        <v>18</v>
      </c>
      <c r="C18" s="60">
        <v>311.58333333333331</v>
      </c>
      <c r="D18" s="60"/>
      <c r="E18" s="62"/>
      <c r="F18" s="63">
        <f>SUM(C18:E18)</f>
        <v>311.58333333333331</v>
      </c>
      <c r="G18" s="8">
        <f t="shared" si="1"/>
        <v>6</v>
      </c>
      <c r="I18" s="38"/>
      <c r="J18" s="70"/>
      <c r="K18" s="70"/>
      <c r="L18" s="73"/>
      <c r="N18" s="56"/>
      <c r="O18" s="19"/>
    </row>
    <row r="19" spans="1:16" ht="15.75" x14ac:dyDescent="0.25">
      <c r="A19" s="8">
        <f t="shared" si="0"/>
        <v>7</v>
      </c>
      <c r="B19" s="15" t="s">
        <v>19</v>
      </c>
      <c r="C19" s="60">
        <v>134.41666666666666</v>
      </c>
      <c r="D19" s="60"/>
      <c r="E19" s="62"/>
      <c r="F19" s="63">
        <f>SUM(C19:E19)</f>
        <v>134.41666666666666</v>
      </c>
      <c r="G19" s="8">
        <f t="shared" si="1"/>
        <v>7</v>
      </c>
      <c r="I19" s="38" t="s">
        <v>28</v>
      </c>
      <c r="J19" s="70">
        <f>C64</f>
        <v>103</v>
      </c>
      <c r="K19" s="70"/>
      <c r="L19" s="73">
        <f>J19+K19</f>
        <v>103</v>
      </c>
      <c r="N19" s="56"/>
      <c r="O19" s="19"/>
    </row>
    <row r="20" spans="1:16" ht="16.5" thickBot="1" x14ac:dyDescent="0.3">
      <c r="A20" s="8">
        <f t="shared" si="0"/>
        <v>8</v>
      </c>
      <c r="B20" s="15" t="s">
        <v>20</v>
      </c>
      <c r="C20" s="64">
        <v>19.416666666666668</v>
      </c>
      <c r="D20" s="64"/>
      <c r="E20" s="65"/>
      <c r="F20" s="66">
        <f>SUM(C20:E20)</f>
        <v>19.416666666666668</v>
      </c>
      <c r="G20" s="8">
        <f t="shared" si="1"/>
        <v>8</v>
      </c>
      <c r="I20" s="38"/>
      <c r="J20" s="70"/>
      <c r="K20" s="70"/>
      <c r="L20" s="73"/>
      <c r="N20" s="56"/>
      <c r="O20" s="19"/>
    </row>
    <row r="21" spans="1:16" ht="16.5" thickBot="1" x14ac:dyDescent="0.3">
      <c r="A21" s="8">
        <f t="shared" si="0"/>
        <v>9</v>
      </c>
      <c r="B21" s="15" t="s">
        <v>7</v>
      </c>
      <c r="C21" s="67">
        <f>SUM(C17:C20)</f>
        <v>616.99999999999989</v>
      </c>
      <c r="D21" s="67">
        <f>SUM(D17:D20)</f>
        <v>5.0000000000000009</v>
      </c>
      <c r="E21" s="67"/>
      <c r="F21" s="63">
        <f>SUM(C21:E21)</f>
        <v>621.99999999999989</v>
      </c>
      <c r="G21" s="8">
        <f t="shared" si="1"/>
        <v>9</v>
      </c>
      <c r="I21" s="41" t="s">
        <v>7</v>
      </c>
      <c r="J21" s="57"/>
      <c r="K21" s="57"/>
      <c r="L21" s="76">
        <f>L17+L19</f>
        <v>1688.3525881795313</v>
      </c>
      <c r="N21" s="56"/>
      <c r="O21" s="56"/>
    </row>
    <row r="22" spans="1:16" ht="15.75" x14ac:dyDescent="0.25">
      <c r="A22" s="8">
        <f t="shared" si="0"/>
        <v>10</v>
      </c>
      <c r="B22" s="15"/>
      <c r="C22" s="67"/>
      <c r="D22" s="67"/>
      <c r="E22" s="67"/>
      <c r="F22" s="63"/>
      <c r="G22" s="8">
        <f t="shared" si="1"/>
        <v>10</v>
      </c>
      <c r="I22" s="3"/>
      <c r="J22" s="3"/>
      <c r="K22" s="3"/>
      <c r="L22" s="39"/>
    </row>
    <row r="23" spans="1:16" ht="15.75" x14ac:dyDescent="0.25">
      <c r="A23" s="8">
        <f t="shared" si="0"/>
        <v>11</v>
      </c>
      <c r="B23" s="51" t="s">
        <v>40</v>
      </c>
      <c r="C23" s="61"/>
      <c r="D23" s="61"/>
      <c r="E23" s="62"/>
      <c r="F23" s="63"/>
      <c r="G23" s="8">
        <f t="shared" si="1"/>
        <v>11</v>
      </c>
      <c r="I23" s="3"/>
      <c r="J23" s="3"/>
      <c r="K23" s="3"/>
      <c r="L23" s="39"/>
    </row>
    <row r="24" spans="1:16" ht="15.75" x14ac:dyDescent="0.25">
      <c r="A24" s="8">
        <f t="shared" si="0"/>
        <v>12</v>
      </c>
      <c r="B24" s="15" t="s">
        <v>17</v>
      </c>
      <c r="C24" s="60">
        <v>2</v>
      </c>
      <c r="D24" s="61"/>
      <c r="E24" s="62"/>
      <c r="F24" s="63">
        <f>SUM(C24:E24)</f>
        <v>2</v>
      </c>
      <c r="G24" s="8">
        <f t="shared" si="1"/>
        <v>12</v>
      </c>
      <c r="I24" s="3"/>
      <c r="J24" s="3"/>
      <c r="K24" s="3"/>
      <c r="L24" s="39"/>
      <c r="O24" s="19"/>
    </row>
    <row r="25" spans="1:16" ht="15.75" x14ac:dyDescent="0.25">
      <c r="A25" s="8">
        <f t="shared" si="0"/>
        <v>13</v>
      </c>
      <c r="B25" s="15" t="s">
        <v>18</v>
      </c>
      <c r="C25" s="61"/>
      <c r="D25" s="61"/>
      <c r="E25" s="62"/>
      <c r="F25" s="63"/>
      <c r="G25" s="8">
        <f t="shared" si="1"/>
        <v>13</v>
      </c>
      <c r="I25" s="3"/>
      <c r="J25" s="3"/>
      <c r="K25" s="3"/>
      <c r="L25" s="39"/>
    </row>
    <row r="26" spans="1:16" ht="15.75" x14ac:dyDescent="0.25">
      <c r="A26" s="8">
        <f t="shared" si="0"/>
        <v>14</v>
      </c>
      <c r="B26" s="15" t="s">
        <v>19</v>
      </c>
      <c r="C26" s="61"/>
      <c r="D26" s="61"/>
      <c r="E26" s="62"/>
      <c r="F26" s="63"/>
      <c r="G26" s="8">
        <f t="shared" si="1"/>
        <v>14</v>
      </c>
      <c r="I26" s="3"/>
      <c r="J26" s="3"/>
      <c r="K26" s="3"/>
      <c r="L26" s="39"/>
    </row>
    <row r="27" spans="1:16" ht="16.5" thickBot="1" x14ac:dyDescent="0.3">
      <c r="A27" s="8">
        <f t="shared" si="0"/>
        <v>15</v>
      </c>
      <c r="B27" s="15" t="s">
        <v>20</v>
      </c>
      <c r="C27" s="68"/>
      <c r="D27" s="68"/>
      <c r="E27" s="65"/>
      <c r="F27" s="66"/>
      <c r="G27" s="8">
        <f t="shared" si="1"/>
        <v>15</v>
      </c>
      <c r="I27" s="3"/>
      <c r="J27" s="3"/>
      <c r="K27" s="3"/>
      <c r="L27" s="39"/>
    </row>
    <row r="28" spans="1:16" ht="15.75" x14ac:dyDescent="0.25">
      <c r="A28" s="8">
        <f t="shared" si="0"/>
        <v>16</v>
      </c>
      <c r="B28" s="15" t="s">
        <v>7</v>
      </c>
      <c r="C28" s="67">
        <f>SUM(C24:C27)</f>
        <v>2</v>
      </c>
      <c r="D28" s="67"/>
      <c r="E28" s="67"/>
      <c r="F28" s="67">
        <f t="shared" ref="F28" si="3">SUM(F24:F27)</f>
        <v>2</v>
      </c>
      <c r="G28" s="8">
        <f t="shared" si="1"/>
        <v>16</v>
      </c>
      <c r="I28" s="3"/>
      <c r="J28" s="3"/>
      <c r="K28" s="3"/>
      <c r="L28" s="39"/>
    </row>
    <row r="29" spans="1:16" ht="15.75" x14ac:dyDescent="0.25">
      <c r="A29" s="8">
        <f t="shared" si="0"/>
        <v>17</v>
      </c>
      <c r="B29" s="15"/>
      <c r="C29" s="67"/>
      <c r="D29" s="67"/>
      <c r="E29" s="67"/>
      <c r="F29" s="63"/>
      <c r="G29" s="8">
        <f t="shared" si="1"/>
        <v>17</v>
      </c>
      <c r="I29" s="3"/>
      <c r="J29" s="3"/>
      <c r="K29" s="3"/>
      <c r="L29" s="39"/>
    </row>
    <row r="30" spans="1:16" ht="15.75" x14ac:dyDescent="0.25">
      <c r="A30" s="8">
        <f t="shared" si="0"/>
        <v>18</v>
      </c>
      <c r="B30" s="15" t="s">
        <v>41</v>
      </c>
      <c r="C30" s="67">
        <f>C21+C28</f>
        <v>618.99999999999989</v>
      </c>
      <c r="D30" s="67">
        <f>D21+D28</f>
        <v>5.0000000000000009</v>
      </c>
      <c r="E30" s="67"/>
      <c r="F30" s="67">
        <f t="shared" ref="F30" si="4">F21+F28</f>
        <v>623.99999999999989</v>
      </c>
      <c r="G30" s="8">
        <f t="shared" si="1"/>
        <v>18</v>
      </c>
      <c r="I30" s="3"/>
      <c r="J30" s="3"/>
      <c r="K30" s="3"/>
      <c r="L30" s="39"/>
    </row>
    <row r="31" spans="1:16" ht="15.75" x14ac:dyDescent="0.25">
      <c r="A31" s="8">
        <f t="shared" si="0"/>
        <v>19</v>
      </c>
      <c r="B31" s="3"/>
      <c r="C31" s="62"/>
      <c r="D31" s="62"/>
      <c r="E31" s="62"/>
      <c r="F31" s="67"/>
      <c r="G31" s="8">
        <f t="shared" si="1"/>
        <v>19</v>
      </c>
    </row>
    <row r="32" spans="1:16" ht="15.75" x14ac:dyDescent="0.25">
      <c r="A32" s="8">
        <f t="shared" si="0"/>
        <v>20</v>
      </c>
      <c r="B32" s="3" t="s">
        <v>21</v>
      </c>
      <c r="C32" s="62"/>
      <c r="D32" s="62"/>
      <c r="E32" s="62"/>
      <c r="F32" s="67"/>
      <c r="G32" s="8">
        <f t="shared" si="1"/>
        <v>20</v>
      </c>
    </row>
    <row r="33" spans="1:13" ht="15.75" x14ac:dyDescent="0.25">
      <c r="A33" s="8">
        <f t="shared" si="0"/>
        <v>21</v>
      </c>
      <c r="B33" s="51" t="s">
        <v>42</v>
      </c>
      <c r="C33" s="62"/>
      <c r="D33" s="62"/>
      <c r="E33" s="62"/>
      <c r="F33" s="67"/>
      <c r="G33" s="8">
        <f t="shared" si="1"/>
        <v>21</v>
      </c>
    </row>
    <row r="34" spans="1:13" ht="15.75" x14ac:dyDescent="0.25">
      <c r="A34" s="8">
        <f t="shared" si="0"/>
        <v>22</v>
      </c>
      <c r="B34" s="15" t="s">
        <v>22</v>
      </c>
      <c r="C34" s="61">
        <v>3</v>
      </c>
      <c r="D34" s="61"/>
      <c r="E34" s="61"/>
      <c r="F34" s="63">
        <f>SUM(C34:E34)</f>
        <v>3</v>
      </c>
      <c r="G34" s="8">
        <f t="shared" si="1"/>
        <v>22</v>
      </c>
    </row>
    <row r="35" spans="1:13" ht="15.75" x14ac:dyDescent="0.25">
      <c r="A35" s="8">
        <f t="shared" si="0"/>
        <v>23</v>
      </c>
      <c r="B35" s="15" t="s">
        <v>23</v>
      </c>
      <c r="C35" s="61"/>
      <c r="D35" s="61"/>
      <c r="E35" s="61"/>
      <c r="F35" s="63"/>
      <c r="G35" s="8">
        <f t="shared" si="1"/>
        <v>23</v>
      </c>
    </row>
    <row r="36" spans="1:13" ht="16.5" thickBot="1" x14ac:dyDescent="0.3">
      <c r="A36" s="8">
        <f t="shared" si="0"/>
        <v>24</v>
      </c>
      <c r="B36" s="15" t="s">
        <v>24</v>
      </c>
      <c r="C36" s="68"/>
      <c r="D36" s="68"/>
      <c r="E36" s="68"/>
      <c r="F36" s="66"/>
      <c r="G36" s="8">
        <f t="shared" si="1"/>
        <v>24</v>
      </c>
    </row>
    <row r="37" spans="1:13" ht="15.75" x14ac:dyDescent="0.25">
      <c r="A37" s="8">
        <f t="shared" si="0"/>
        <v>25</v>
      </c>
      <c r="B37" s="15" t="s">
        <v>7</v>
      </c>
      <c r="C37" s="67">
        <f>SUM(C34:C36)</f>
        <v>3</v>
      </c>
      <c r="D37" s="67"/>
      <c r="E37" s="67"/>
      <c r="F37" s="67">
        <f>SUM(F34:F36)</f>
        <v>3</v>
      </c>
      <c r="G37" s="8">
        <f t="shared" si="1"/>
        <v>25</v>
      </c>
    </row>
    <row r="38" spans="1:13" ht="15.75" x14ac:dyDescent="0.25">
      <c r="A38" s="8">
        <f t="shared" si="0"/>
        <v>26</v>
      </c>
      <c r="B38" s="15"/>
      <c r="C38" s="69"/>
      <c r="D38" s="69"/>
      <c r="E38" s="69"/>
      <c r="F38" s="63"/>
      <c r="G38" s="8">
        <f t="shared" si="1"/>
        <v>26</v>
      </c>
    </row>
    <row r="39" spans="1:13" ht="15.75" x14ac:dyDescent="0.25">
      <c r="A39" s="8">
        <f t="shared" si="0"/>
        <v>27</v>
      </c>
      <c r="B39" s="51" t="s">
        <v>43</v>
      </c>
      <c r="C39" s="62"/>
      <c r="D39" s="62"/>
      <c r="E39" s="62"/>
      <c r="F39" s="67"/>
      <c r="G39" s="8">
        <f t="shared" si="1"/>
        <v>27</v>
      </c>
    </row>
    <row r="40" spans="1:13" ht="15.75" x14ac:dyDescent="0.25">
      <c r="A40" s="8">
        <f t="shared" si="0"/>
        <v>28</v>
      </c>
      <c r="B40" s="15" t="s">
        <v>22</v>
      </c>
      <c r="C40" s="60">
        <v>788.07307183430601</v>
      </c>
      <c r="D40" s="60">
        <v>16.395552364425644</v>
      </c>
      <c r="E40" s="61"/>
      <c r="F40" s="63">
        <f>SUM(C40:E40)</f>
        <v>804.46862419873162</v>
      </c>
      <c r="G40" s="8">
        <f t="shared" si="1"/>
        <v>28</v>
      </c>
      <c r="I40" s="55"/>
      <c r="J40" s="56"/>
      <c r="K40" s="56"/>
      <c r="L40" s="19"/>
      <c r="M40" s="19"/>
    </row>
    <row r="41" spans="1:13" ht="15.75" x14ac:dyDescent="0.25">
      <c r="A41" s="8">
        <f t="shared" si="0"/>
        <v>29</v>
      </c>
      <c r="B41" s="15" t="s">
        <v>23</v>
      </c>
      <c r="C41" s="60">
        <v>22.796050539217259</v>
      </c>
      <c r="D41" s="60">
        <v>9.9853252620509689</v>
      </c>
      <c r="E41" s="61"/>
      <c r="F41" s="63">
        <f>SUM(C41:E41)</f>
        <v>32.781375801268226</v>
      </c>
      <c r="G41" s="8">
        <f t="shared" si="1"/>
        <v>29</v>
      </c>
      <c r="I41" s="56"/>
      <c r="J41" s="56"/>
      <c r="K41" s="56"/>
      <c r="L41" s="19"/>
      <c r="M41" s="19"/>
    </row>
    <row r="42" spans="1:13" ht="16.5" thickBot="1" x14ac:dyDescent="0.3">
      <c r="A42" s="8">
        <f t="shared" si="0"/>
        <v>30</v>
      </c>
      <c r="B42" s="15" t="s">
        <v>24</v>
      </c>
      <c r="C42" s="68"/>
      <c r="D42" s="68"/>
      <c r="E42" s="68"/>
      <c r="F42" s="66"/>
      <c r="G42" s="8">
        <f t="shared" si="1"/>
        <v>30</v>
      </c>
    </row>
    <row r="43" spans="1:13" ht="15.75" x14ac:dyDescent="0.25">
      <c r="A43" s="8">
        <f t="shared" si="0"/>
        <v>31</v>
      </c>
      <c r="B43" s="15" t="s">
        <v>7</v>
      </c>
      <c r="C43" s="67">
        <f>SUM(C40:C42)</f>
        <v>810.86912237352328</v>
      </c>
      <c r="D43" s="67">
        <f>SUM(D40:D42)</f>
        <v>26.380877626476611</v>
      </c>
      <c r="E43" s="67"/>
      <c r="F43" s="67">
        <f>SUM(F40:F42)</f>
        <v>837.24999999999989</v>
      </c>
      <c r="G43" s="8">
        <f t="shared" si="1"/>
        <v>31</v>
      </c>
      <c r="I43" s="55"/>
      <c r="J43" s="55"/>
    </row>
    <row r="44" spans="1:13" ht="15.75" x14ac:dyDescent="0.25">
      <c r="A44" s="8">
        <f t="shared" si="0"/>
        <v>32</v>
      </c>
      <c r="B44" s="15"/>
      <c r="C44" s="69"/>
      <c r="D44" s="69"/>
      <c r="E44" s="69"/>
      <c r="F44" s="69"/>
      <c r="G44" s="8">
        <f t="shared" si="1"/>
        <v>32</v>
      </c>
      <c r="I44" s="55"/>
    </row>
    <row r="45" spans="1:13" ht="15.75" x14ac:dyDescent="0.25">
      <c r="A45" s="8">
        <f t="shared" si="0"/>
        <v>33</v>
      </c>
      <c r="B45" s="51" t="s">
        <v>44</v>
      </c>
      <c r="C45" s="62"/>
      <c r="D45" s="62"/>
      <c r="E45" s="62"/>
      <c r="F45" s="67"/>
      <c r="G45" s="8">
        <f t="shared" si="1"/>
        <v>33</v>
      </c>
    </row>
    <row r="46" spans="1:13" ht="15.75" x14ac:dyDescent="0.25">
      <c r="A46" s="8">
        <f t="shared" si="0"/>
        <v>34</v>
      </c>
      <c r="B46" s="15" t="s">
        <v>22</v>
      </c>
      <c r="C46" s="60">
        <v>98.285005033074484</v>
      </c>
      <c r="D46" s="60">
        <v>7.3141954079852169</v>
      </c>
      <c r="E46" s="61"/>
      <c r="F46" s="63">
        <f>SUM(C46:E46)</f>
        <v>105.59920044105971</v>
      </c>
      <c r="G46" s="8">
        <f t="shared" si="1"/>
        <v>34</v>
      </c>
      <c r="I46" s="85"/>
      <c r="J46" s="56"/>
      <c r="K46" s="19"/>
      <c r="L46" s="19"/>
    </row>
    <row r="47" spans="1:13" ht="15.75" x14ac:dyDescent="0.25">
      <c r="A47" s="8">
        <f t="shared" si="0"/>
        <v>35</v>
      </c>
      <c r="B47" s="15" t="s">
        <v>23</v>
      </c>
      <c r="C47" s="60">
        <v>2.8233594573866356</v>
      </c>
      <c r="D47" s="60">
        <v>7.6800282810852272</v>
      </c>
      <c r="E47" s="61"/>
      <c r="F47" s="63">
        <f>SUM(C47:E47)</f>
        <v>10.503387738471863</v>
      </c>
      <c r="G47" s="8">
        <f t="shared" si="1"/>
        <v>35</v>
      </c>
      <c r="I47" s="85"/>
      <c r="J47" s="56"/>
      <c r="K47" s="19"/>
      <c r="L47" s="19"/>
    </row>
    <row r="48" spans="1:13" ht="16.5" thickBot="1" x14ac:dyDescent="0.3">
      <c r="A48" s="8">
        <f t="shared" si="0"/>
        <v>36</v>
      </c>
      <c r="B48" s="15" t="s">
        <v>24</v>
      </c>
      <c r="C48" s="68"/>
      <c r="D48" s="68"/>
      <c r="E48" s="68"/>
      <c r="F48" s="66"/>
      <c r="G48" s="8">
        <f t="shared" si="1"/>
        <v>36</v>
      </c>
    </row>
    <row r="49" spans="1:12" ht="15.75" x14ac:dyDescent="0.25">
      <c r="A49" s="8">
        <f t="shared" si="0"/>
        <v>37</v>
      </c>
      <c r="B49" s="15" t="s">
        <v>7</v>
      </c>
      <c r="C49" s="67">
        <f>SUM(C46:C48)</f>
        <v>101.10836449046111</v>
      </c>
      <c r="D49" s="67">
        <f>SUM(D46:D48)</f>
        <v>14.994223689070445</v>
      </c>
      <c r="E49" s="67"/>
      <c r="F49" s="67">
        <f>SUM(F46:F48)</f>
        <v>116.10258817953157</v>
      </c>
      <c r="G49" s="8">
        <f t="shared" si="1"/>
        <v>37</v>
      </c>
      <c r="I49" s="19"/>
      <c r="J49" s="19"/>
    </row>
    <row r="50" spans="1:12" ht="15.75" x14ac:dyDescent="0.25">
      <c r="A50" s="8">
        <f t="shared" si="0"/>
        <v>38</v>
      </c>
      <c r="B50" s="15"/>
      <c r="C50" s="69"/>
      <c r="D50" s="69"/>
      <c r="E50" s="69"/>
      <c r="F50" s="63"/>
      <c r="G50" s="8">
        <f t="shared" si="1"/>
        <v>38</v>
      </c>
    </row>
    <row r="51" spans="1:12" ht="15.75" x14ac:dyDescent="0.25">
      <c r="A51" s="8">
        <f t="shared" si="0"/>
        <v>39</v>
      </c>
      <c r="B51" s="51" t="s">
        <v>46</v>
      </c>
      <c r="C51" s="62"/>
      <c r="D51" s="62"/>
      <c r="E51" s="62"/>
      <c r="F51" s="67"/>
      <c r="G51" s="8">
        <f t="shared" si="1"/>
        <v>39</v>
      </c>
    </row>
    <row r="52" spans="1:12" ht="15.75" x14ac:dyDescent="0.25">
      <c r="A52" s="8">
        <f t="shared" si="0"/>
        <v>40</v>
      </c>
      <c r="B52" s="15" t="s">
        <v>22</v>
      </c>
      <c r="C52" s="61"/>
      <c r="D52" s="61"/>
      <c r="E52" s="61"/>
      <c r="F52" s="63">
        <f>SUM(C52:E52)</f>
        <v>0</v>
      </c>
      <c r="G52" s="8">
        <f t="shared" si="1"/>
        <v>40</v>
      </c>
    </row>
    <row r="53" spans="1:12" ht="15.75" x14ac:dyDescent="0.25">
      <c r="A53" s="8">
        <f t="shared" si="0"/>
        <v>41</v>
      </c>
      <c r="B53" s="15" t="s">
        <v>23</v>
      </c>
      <c r="C53" s="61"/>
      <c r="D53" s="60">
        <v>1</v>
      </c>
      <c r="E53" s="61"/>
      <c r="F53" s="63">
        <f>SUM(C53:E53)</f>
        <v>1</v>
      </c>
      <c r="G53" s="8">
        <f t="shared" si="1"/>
        <v>41</v>
      </c>
      <c r="L53" s="19"/>
    </row>
    <row r="54" spans="1:12" ht="16.5" thickBot="1" x14ac:dyDescent="0.3">
      <c r="A54" s="8">
        <f t="shared" si="0"/>
        <v>42</v>
      </c>
      <c r="B54" s="15" t="s">
        <v>24</v>
      </c>
      <c r="C54" s="68"/>
      <c r="D54" s="68"/>
      <c r="E54" s="68"/>
      <c r="F54" s="66"/>
      <c r="G54" s="8">
        <f t="shared" si="1"/>
        <v>42</v>
      </c>
    </row>
    <row r="55" spans="1:12" ht="15.75" x14ac:dyDescent="0.25">
      <c r="A55" s="8">
        <f t="shared" si="0"/>
        <v>43</v>
      </c>
      <c r="B55" s="15" t="s">
        <v>7</v>
      </c>
      <c r="C55" s="67"/>
      <c r="D55" s="67">
        <f>SUM(D52:D54)</f>
        <v>1</v>
      </c>
      <c r="E55" s="67"/>
      <c r="F55" s="67">
        <f>SUM(F52:F54)</f>
        <v>1</v>
      </c>
      <c r="G55" s="8">
        <f t="shared" si="1"/>
        <v>43</v>
      </c>
    </row>
    <row r="56" spans="1:12" ht="15.75" x14ac:dyDescent="0.25">
      <c r="A56" s="8">
        <f t="shared" si="0"/>
        <v>44</v>
      </c>
      <c r="B56" s="15"/>
      <c r="C56" s="69"/>
      <c r="D56" s="69"/>
      <c r="E56" s="69"/>
      <c r="F56" s="63"/>
      <c r="G56" s="8">
        <f t="shared" si="1"/>
        <v>44</v>
      </c>
    </row>
    <row r="57" spans="1:12" ht="15.75" x14ac:dyDescent="0.25">
      <c r="A57" s="8">
        <f t="shared" si="0"/>
        <v>45</v>
      </c>
      <c r="B57" s="15" t="s">
        <v>45</v>
      </c>
      <c r="C57" s="67">
        <f>C37+C43+C49+C55</f>
        <v>914.97748686398438</v>
      </c>
      <c r="D57" s="67">
        <f t="shared" ref="D57:F57" si="5">D37+D43+D49+D55</f>
        <v>42.375101315547056</v>
      </c>
      <c r="E57" s="67"/>
      <c r="F57" s="67">
        <f t="shared" si="5"/>
        <v>957.35258817953149</v>
      </c>
      <c r="G57" s="8">
        <f t="shared" si="1"/>
        <v>45</v>
      </c>
    </row>
    <row r="58" spans="1:12" ht="15.75" x14ac:dyDescent="0.25">
      <c r="A58" s="8">
        <f t="shared" si="0"/>
        <v>46</v>
      </c>
      <c r="B58" s="15"/>
      <c r="C58" s="69"/>
      <c r="D58" s="69"/>
      <c r="E58" s="69"/>
      <c r="F58" s="63"/>
      <c r="G58" s="8">
        <f t="shared" si="1"/>
        <v>46</v>
      </c>
    </row>
    <row r="59" spans="1:12" ht="15.75" x14ac:dyDescent="0.25">
      <c r="A59" s="8">
        <f t="shared" si="0"/>
        <v>47</v>
      </c>
      <c r="B59" s="3" t="s">
        <v>47</v>
      </c>
      <c r="C59" s="62"/>
      <c r="D59" s="69"/>
      <c r="E59" s="69"/>
      <c r="F59" s="63"/>
      <c r="G59" s="8">
        <f t="shared" si="1"/>
        <v>47</v>
      </c>
    </row>
    <row r="60" spans="1:12" ht="15.75" x14ac:dyDescent="0.25">
      <c r="A60" s="8">
        <f t="shared" si="0"/>
        <v>48</v>
      </c>
      <c r="B60" s="15" t="s">
        <v>26</v>
      </c>
      <c r="C60" s="60">
        <v>2.4166666666666665</v>
      </c>
      <c r="D60" s="61"/>
      <c r="E60" s="62"/>
      <c r="F60" s="63">
        <f>SUM(C60:E60)</f>
        <v>2.4166666666666665</v>
      </c>
      <c r="G60" s="8">
        <f t="shared" si="1"/>
        <v>48</v>
      </c>
      <c r="I60" s="85"/>
      <c r="J60" s="77"/>
      <c r="K60" s="19"/>
    </row>
    <row r="61" spans="1:12" ht="16.5" thickBot="1" x14ac:dyDescent="0.3">
      <c r="A61" s="8">
        <f t="shared" si="0"/>
        <v>49</v>
      </c>
      <c r="B61" s="15" t="s">
        <v>27</v>
      </c>
      <c r="C61" s="64">
        <v>0.58333333333333337</v>
      </c>
      <c r="D61" s="68"/>
      <c r="E61" s="65"/>
      <c r="F61" s="66">
        <f>SUM(C61:E61)</f>
        <v>0.58333333333333337</v>
      </c>
      <c r="G61" s="8">
        <f t="shared" si="1"/>
        <v>49</v>
      </c>
      <c r="I61" s="85"/>
      <c r="J61" s="77"/>
      <c r="K61" s="19"/>
    </row>
    <row r="62" spans="1:12" ht="15.75" x14ac:dyDescent="0.25">
      <c r="A62" s="8">
        <f t="shared" si="0"/>
        <v>50</v>
      </c>
      <c r="B62" s="15" t="s">
        <v>7</v>
      </c>
      <c r="C62" s="67">
        <f>SUM(C60:C61)</f>
        <v>3</v>
      </c>
      <c r="D62" s="67"/>
      <c r="E62" s="67"/>
      <c r="F62" s="67">
        <f>SUM(F60:F61)</f>
        <v>3</v>
      </c>
      <c r="G62" s="8">
        <f t="shared" si="1"/>
        <v>50</v>
      </c>
      <c r="I62" s="19"/>
    </row>
    <row r="63" spans="1:12" ht="15.75" x14ac:dyDescent="0.25">
      <c r="A63" s="8">
        <f t="shared" si="0"/>
        <v>51</v>
      </c>
      <c r="B63" s="3"/>
      <c r="C63" s="62"/>
      <c r="D63" s="69"/>
      <c r="E63" s="69"/>
      <c r="F63" s="63"/>
      <c r="G63" s="8">
        <f t="shared" si="1"/>
        <v>51</v>
      </c>
    </row>
    <row r="64" spans="1:12" ht="15.75" x14ac:dyDescent="0.25">
      <c r="A64" s="8">
        <f t="shared" si="0"/>
        <v>52</v>
      </c>
      <c r="B64" s="3" t="s">
        <v>28</v>
      </c>
      <c r="C64" s="61">
        <v>103</v>
      </c>
      <c r="D64" s="69"/>
      <c r="E64" s="69"/>
      <c r="F64" s="63">
        <f>SUM(C64:D64)</f>
        <v>103</v>
      </c>
      <c r="G64" s="8">
        <f t="shared" si="1"/>
        <v>52</v>
      </c>
    </row>
    <row r="65" spans="1:8" ht="15.75" x14ac:dyDescent="0.25">
      <c r="A65" s="8">
        <f t="shared" si="0"/>
        <v>53</v>
      </c>
      <c r="B65" s="3"/>
      <c r="C65" s="62"/>
      <c r="D65" s="69"/>
      <c r="E65" s="69"/>
      <c r="F65" s="63"/>
      <c r="G65" s="8">
        <f t="shared" si="1"/>
        <v>53</v>
      </c>
    </row>
    <row r="66" spans="1:8" ht="15.75" x14ac:dyDescent="0.25">
      <c r="A66" s="8">
        <f t="shared" si="0"/>
        <v>54</v>
      </c>
      <c r="B66" s="3" t="s">
        <v>48</v>
      </c>
      <c r="C66" s="67">
        <f>C14+C30+C57+C62+C64</f>
        <v>1640.9774868639843</v>
      </c>
      <c r="D66" s="67">
        <f t="shared" ref="D66:F66" si="6">D14+D30+D57+D62+D64</f>
        <v>47.375101315547056</v>
      </c>
      <c r="E66" s="67"/>
      <c r="F66" s="67">
        <f t="shared" si="6"/>
        <v>1688.3525881795313</v>
      </c>
      <c r="G66" s="8">
        <f t="shared" si="1"/>
        <v>54</v>
      </c>
    </row>
    <row r="67" spans="1:8" ht="15.75" x14ac:dyDescent="0.25">
      <c r="A67" s="8">
        <f t="shared" si="0"/>
        <v>55</v>
      </c>
      <c r="B67" s="3"/>
      <c r="C67" s="70"/>
      <c r="D67" s="70"/>
      <c r="E67" s="70"/>
      <c r="F67" s="70"/>
      <c r="G67" s="8">
        <f t="shared" si="1"/>
        <v>55</v>
      </c>
    </row>
    <row r="68" spans="1:8" ht="15.75" x14ac:dyDescent="0.25">
      <c r="A68" s="8">
        <f t="shared" si="0"/>
        <v>56</v>
      </c>
      <c r="B68" s="3" t="s">
        <v>30</v>
      </c>
      <c r="C68" s="71">
        <v>274</v>
      </c>
      <c r="D68" s="72"/>
      <c r="E68" s="72"/>
      <c r="F68" s="72"/>
      <c r="G68" s="8">
        <f t="shared" si="1"/>
        <v>56</v>
      </c>
    </row>
    <row r="69" spans="1:8" ht="15.75" x14ac:dyDescent="0.25">
      <c r="A69" s="8"/>
      <c r="B69" s="3"/>
      <c r="C69" s="9"/>
      <c r="D69" s="9"/>
      <c r="E69" s="9"/>
      <c r="F69" s="9"/>
      <c r="G69" s="8"/>
    </row>
    <row r="70" spans="1:8" ht="15.75" x14ac:dyDescent="0.25">
      <c r="A70" s="8"/>
      <c r="B70" s="18"/>
      <c r="C70" s="9"/>
      <c r="D70" s="9"/>
      <c r="E70" s="9"/>
      <c r="F70" s="9"/>
      <c r="G70" s="8"/>
    </row>
    <row r="71" spans="1:8" ht="15.75" x14ac:dyDescent="0.25">
      <c r="A71" s="8"/>
      <c r="B71" s="3"/>
      <c r="C71" s="20"/>
      <c r="D71" s="9"/>
      <c r="E71" s="9"/>
      <c r="F71" s="26"/>
      <c r="G71" s="52"/>
      <c r="H71" s="19"/>
    </row>
    <row r="72" spans="1:8" ht="15.75" x14ac:dyDescent="0.25">
      <c r="A72" s="8"/>
      <c r="B72" s="3"/>
      <c r="C72" s="20"/>
      <c r="D72" s="20"/>
      <c r="E72" s="9"/>
      <c r="F72" s="26"/>
      <c r="G72" s="52"/>
      <c r="H72" s="19"/>
    </row>
    <row r="73" spans="1:8" ht="15.75" x14ac:dyDescent="0.25">
      <c r="A73" s="8"/>
      <c r="B73" s="3"/>
      <c r="C73" s="20"/>
      <c r="D73" s="20"/>
      <c r="E73" s="9"/>
      <c r="F73" s="26"/>
      <c r="G73" s="52"/>
      <c r="H73" s="19"/>
    </row>
    <row r="74" spans="1:8" ht="15.75" x14ac:dyDescent="0.25">
      <c r="A74" s="8"/>
      <c r="B74" s="3"/>
      <c r="C74" s="20"/>
      <c r="D74" s="21"/>
      <c r="E74" s="9"/>
      <c r="F74" s="26"/>
      <c r="G74" s="52"/>
      <c r="H74" s="19"/>
    </row>
    <row r="75" spans="1:8" ht="15.75" x14ac:dyDescent="0.25">
      <c r="A75" s="8"/>
      <c r="B75" s="3"/>
      <c r="C75" s="53"/>
      <c r="D75" s="21"/>
      <c r="E75" s="9"/>
      <c r="F75" s="26"/>
      <c r="G75" s="52"/>
      <c r="H75" s="19"/>
    </row>
    <row r="76" spans="1:8" ht="15.75" x14ac:dyDescent="0.25">
      <c r="A76" s="8"/>
      <c r="B76" s="3"/>
      <c r="C76" s="26"/>
      <c r="D76" s="26"/>
      <c r="E76" s="26"/>
      <c r="F76" s="26"/>
      <c r="G76" s="52"/>
      <c r="H76" s="19"/>
    </row>
    <row r="77" spans="1:8" ht="15.75" x14ac:dyDescent="0.25">
      <c r="A77" s="8"/>
      <c r="B77" s="3"/>
      <c r="C77" s="9"/>
      <c r="D77" s="9"/>
      <c r="E77" s="9"/>
      <c r="F77" s="26"/>
      <c r="G77" s="52"/>
      <c r="H77" s="19"/>
    </row>
    <row r="78" spans="1:8" ht="15.75" x14ac:dyDescent="0.25">
      <c r="A78" s="8"/>
      <c r="B78" s="18"/>
      <c r="C78" s="9"/>
      <c r="D78" s="9"/>
      <c r="E78" s="24"/>
      <c r="F78" s="26"/>
      <c r="G78" s="52"/>
      <c r="H78" s="19"/>
    </row>
    <row r="79" spans="1:8" ht="15.75" x14ac:dyDescent="0.25">
      <c r="A79" s="8"/>
      <c r="B79" s="3"/>
      <c r="C79" s="20"/>
      <c r="D79" s="21"/>
      <c r="E79" s="26"/>
      <c r="F79" s="26"/>
      <c r="G79" s="52"/>
      <c r="H79" s="19"/>
    </row>
    <row r="80" spans="1:8" ht="15.75" x14ac:dyDescent="0.25">
      <c r="A80" s="8"/>
      <c r="B80" s="3"/>
      <c r="C80" s="20"/>
      <c r="D80" s="25"/>
      <c r="E80" s="26"/>
      <c r="F80" s="26"/>
      <c r="G80" s="52"/>
      <c r="H80" s="19"/>
    </row>
    <row r="81" spans="1:8" ht="15.75" x14ac:dyDescent="0.25">
      <c r="A81" s="8"/>
      <c r="B81" s="3"/>
      <c r="C81" s="20"/>
      <c r="D81" s="25"/>
      <c r="E81" s="26"/>
      <c r="F81" s="26"/>
      <c r="G81" s="52"/>
      <c r="H81" s="19"/>
    </row>
    <row r="82" spans="1:8" ht="15.75" x14ac:dyDescent="0.25">
      <c r="A82" s="8"/>
      <c r="B82" s="3"/>
      <c r="C82" s="20"/>
      <c r="D82" s="21"/>
      <c r="E82" s="26"/>
      <c r="F82" s="26"/>
      <c r="G82" s="52"/>
      <c r="H82" s="19"/>
    </row>
    <row r="83" spans="1:8" ht="15.75" x14ac:dyDescent="0.25">
      <c r="A83" s="8"/>
      <c r="B83" s="3"/>
      <c r="C83" s="53"/>
      <c r="D83" s="21"/>
      <c r="E83" s="9"/>
      <c r="F83" s="26"/>
      <c r="G83" s="52"/>
      <c r="H83" s="19"/>
    </row>
    <row r="84" spans="1:8" ht="15.75" x14ac:dyDescent="0.25">
      <c r="A84" s="8"/>
      <c r="B84" s="3"/>
      <c r="C84" s="26"/>
      <c r="D84" s="26"/>
      <c r="E84" s="26"/>
      <c r="F84" s="26"/>
      <c r="G84" s="52"/>
      <c r="H84" s="19"/>
    </row>
    <row r="85" spans="1:8" ht="15.75" x14ac:dyDescent="0.25">
      <c r="A85" s="8"/>
      <c r="B85" s="3"/>
      <c r="C85" s="3"/>
      <c r="D85" s="3"/>
      <c r="E85" s="3"/>
      <c r="F85" s="3"/>
      <c r="G85" s="52"/>
    </row>
    <row r="86" spans="1:8" ht="15.75" x14ac:dyDescent="0.25">
      <c r="A86" s="8"/>
      <c r="B86" s="18"/>
      <c r="C86" s="3"/>
      <c r="D86" s="3"/>
      <c r="E86" s="3"/>
      <c r="F86" s="3"/>
      <c r="G86" s="52"/>
    </row>
    <row r="87" spans="1:8" ht="15.75" x14ac:dyDescent="0.25">
      <c r="A87" s="8"/>
      <c r="B87" s="3"/>
      <c r="C87" s="3"/>
      <c r="D87" s="3"/>
      <c r="E87" s="3"/>
      <c r="F87" s="3"/>
      <c r="G87" s="52"/>
    </row>
    <row r="88" spans="1:8" ht="15.75" x14ac:dyDescent="0.25">
      <c r="A88" s="8"/>
      <c r="B88" s="3"/>
      <c r="C88" s="3"/>
      <c r="D88" s="3"/>
      <c r="E88" s="3"/>
      <c r="F88" s="3"/>
      <c r="G88" s="52"/>
    </row>
    <row r="89" spans="1:8" ht="15.75" x14ac:dyDescent="0.25">
      <c r="A89" s="8"/>
      <c r="B89" s="3"/>
      <c r="C89" s="3"/>
      <c r="D89" s="3"/>
      <c r="E89" s="3"/>
      <c r="F89" s="3"/>
      <c r="G89" s="52"/>
    </row>
    <row r="90" spans="1:8" ht="15.75" x14ac:dyDescent="0.25">
      <c r="A90" s="8"/>
      <c r="B90" s="3"/>
      <c r="C90" s="3"/>
      <c r="D90" s="3"/>
      <c r="E90" s="3"/>
      <c r="F90" s="3"/>
      <c r="G90" s="52"/>
    </row>
    <row r="91" spans="1:8" ht="15.75" x14ac:dyDescent="0.25">
      <c r="A91" s="8"/>
      <c r="B91" s="3"/>
      <c r="C91" s="3"/>
      <c r="D91" s="3"/>
      <c r="E91" s="3"/>
      <c r="F91" s="3"/>
      <c r="G91" s="52"/>
    </row>
    <row r="92" spans="1:8" ht="15.75" x14ac:dyDescent="0.25">
      <c r="A92" s="8"/>
      <c r="B92" s="3"/>
      <c r="C92" s="3"/>
      <c r="D92" s="3"/>
      <c r="E92" s="3"/>
      <c r="F92" s="3"/>
      <c r="G92" s="52"/>
    </row>
    <row r="93" spans="1:8" ht="15.75" x14ac:dyDescent="0.25">
      <c r="A93" s="8"/>
      <c r="B93" s="3"/>
      <c r="C93" s="3"/>
      <c r="D93" s="3"/>
      <c r="E93" s="3"/>
      <c r="F93" s="3"/>
      <c r="G93" s="52"/>
    </row>
    <row r="94" spans="1:8" ht="15.75" x14ac:dyDescent="0.25">
      <c r="A94" s="8"/>
      <c r="B94" s="18"/>
      <c r="C94" s="3"/>
      <c r="D94" s="3"/>
      <c r="E94" s="3"/>
      <c r="F94" s="3"/>
      <c r="G94" s="52"/>
    </row>
    <row r="95" spans="1:8" ht="15.75" x14ac:dyDescent="0.25">
      <c r="A95" s="8"/>
      <c r="B95" s="3"/>
      <c r="C95" s="3"/>
      <c r="D95" s="3"/>
      <c r="E95" s="3"/>
      <c r="F95" s="3"/>
      <c r="G95" s="52"/>
    </row>
    <row r="96" spans="1:8" ht="15.75" x14ac:dyDescent="0.25">
      <c r="A96" s="8"/>
      <c r="B96" s="3"/>
      <c r="C96" s="3"/>
      <c r="D96" s="3"/>
      <c r="E96" s="3"/>
      <c r="F96" s="3"/>
      <c r="G96" s="52"/>
    </row>
    <row r="97" spans="1:7" ht="15.75" x14ac:dyDescent="0.25">
      <c r="A97" s="8"/>
      <c r="B97" s="3"/>
      <c r="C97" s="3"/>
      <c r="D97" s="3"/>
      <c r="E97" s="3"/>
      <c r="F97" s="3"/>
      <c r="G97" s="52"/>
    </row>
    <row r="98" spans="1:7" ht="15.75" x14ac:dyDescent="0.25">
      <c r="A98" s="8"/>
      <c r="B98" s="3"/>
      <c r="C98" s="3"/>
      <c r="D98" s="3"/>
      <c r="E98" s="3"/>
      <c r="F98" s="3"/>
      <c r="G98" s="52"/>
    </row>
    <row r="99" spans="1:7" ht="15.75" x14ac:dyDescent="0.25">
      <c r="A99" s="8"/>
      <c r="B99" s="3"/>
      <c r="C99" s="3"/>
      <c r="D99" s="3"/>
      <c r="E99" s="3"/>
      <c r="F99" s="3"/>
      <c r="G99" s="52"/>
    </row>
    <row r="100" spans="1:7" ht="15.75" x14ac:dyDescent="0.25">
      <c r="A100" s="8"/>
      <c r="B100" s="3"/>
      <c r="C100" s="3"/>
      <c r="D100" s="3"/>
      <c r="E100" s="3"/>
      <c r="F100" s="3"/>
      <c r="G100" s="52"/>
    </row>
    <row r="101" spans="1:7" ht="15.75" x14ac:dyDescent="0.25">
      <c r="A101" s="8"/>
      <c r="B101" s="3"/>
      <c r="C101" s="3"/>
      <c r="D101" s="3"/>
      <c r="E101" s="3"/>
      <c r="F101" s="3"/>
      <c r="G101" s="52"/>
    </row>
    <row r="102" spans="1:7" ht="15.75" x14ac:dyDescent="0.25">
      <c r="A102" s="8"/>
      <c r="B102" s="9"/>
      <c r="C102" s="3"/>
      <c r="D102" s="3"/>
      <c r="E102" s="3"/>
      <c r="F102" s="3"/>
      <c r="G102" s="52"/>
    </row>
    <row r="103" spans="1:7" ht="15.75" x14ac:dyDescent="0.25">
      <c r="A103" s="8"/>
      <c r="B103" s="9"/>
      <c r="C103" s="3"/>
      <c r="D103" s="3"/>
      <c r="E103" s="3"/>
      <c r="F103" s="3"/>
      <c r="G103" s="3"/>
    </row>
    <row r="104" spans="1:7" x14ac:dyDescent="0.2">
      <c r="A104" s="28"/>
      <c r="B104" s="29"/>
      <c r="C104" s="3"/>
      <c r="D104" s="3"/>
      <c r="E104" s="3"/>
      <c r="F104" s="3"/>
      <c r="G104" s="3"/>
    </row>
    <row r="105" spans="1:7" x14ac:dyDescent="0.2">
      <c r="A105" s="28"/>
      <c r="B105" s="30"/>
      <c r="C105" s="3"/>
      <c r="D105" s="3"/>
      <c r="E105" s="3"/>
      <c r="F105" s="3"/>
      <c r="G105" s="3"/>
    </row>
    <row r="106" spans="1:7" x14ac:dyDescent="0.2">
      <c r="A106" s="28"/>
      <c r="B106" s="30"/>
      <c r="C106" s="3"/>
      <c r="D106" s="3"/>
      <c r="E106" s="3"/>
      <c r="F106" s="3"/>
      <c r="G106" s="3"/>
    </row>
    <row r="107" spans="1:7" ht="15.75" x14ac:dyDescent="0.25">
      <c r="A107" s="8"/>
      <c r="B107" s="30"/>
      <c r="C107" s="3"/>
      <c r="D107" s="3"/>
      <c r="E107" s="3"/>
      <c r="F107" s="3"/>
      <c r="G107" s="3"/>
    </row>
    <row r="108" spans="1:7" ht="15.75" x14ac:dyDescent="0.25">
      <c r="A108" s="8"/>
      <c r="B108" s="30"/>
      <c r="C108" s="3"/>
      <c r="D108" s="3"/>
      <c r="E108" s="3"/>
      <c r="F108" s="3"/>
      <c r="G108" s="3"/>
    </row>
    <row r="109" spans="1:7" ht="15.75" x14ac:dyDescent="0.25">
      <c r="A109" s="8"/>
      <c r="B109" s="30"/>
      <c r="C109" s="3"/>
      <c r="D109" s="3"/>
      <c r="E109" s="3"/>
      <c r="F109" s="3"/>
      <c r="G109" s="3"/>
    </row>
    <row r="110" spans="1:7" ht="15.75" x14ac:dyDescent="0.25">
      <c r="A110" s="8"/>
      <c r="B110" s="30"/>
      <c r="C110" s="3"/>
      <c r="D110" s="3"/>
      <c r="E110" s="3"/>
      <c r="F110" s="3"/>
      <c r="G110" s="3"/>
    </row>
    <row r="111" spans="1:7" ht="15.75" x14ac:dyDescent="0.25">
      <c r="A111" s="8"/>
      <c r="B111" s="30"/>
      <c r="C111" s="3"/>
      <c r="D111" s="3"/>
      <c r="E111" s="3"/>
      <c r="F111" s="3"/>
      <c r="G111" s="3"/>
    </row>
    <row r="112" spans="1:7" x14ac:dyDescent="0.2">
      <c r="B112" s="3"/>
      <c r="C112" s="3"/>
      <c r="D112" s="3"/>
      <c r="E112" s="3"/>
      <c r="F112" s="3"/>
      <c r="G112" s="3"/>
    </row>
    <row r="113" spans="2:7" x14ac:dyDescent="0.2">
      <c r="B113" s="3"/>
      <c r="C113" s="3"/>
      <c r="D113" s="3"/>
      <c r="E113" s="3"/>
      <c r="F113" s="3"/>
      <c r="G113" s="3"/>
    </row>
    <row r="114" spans="2:7" x14ac:dyDescent="0.2">
      <c r="B114" s="3"/>
      <c r="C114" s="3"/>
      <c r="D114" s="3"/>
      <c r="E114" s="3"/>
      <c r="F114" s="3"/>
      <c r="G114" s="3"/>
    </row>
    <row r="115" spans="2:7" x14ac:dyDescent="0.2">
      <c r="B115" s="3"/>
      <c r="C115" s="3"/>
      <c r="D115" s="3"/>
      <c r="E115" s="3"/>
      <c r="F115" s="3"/>
      <c r="G115" s="3"/>
    </row>
    <row r="116" spans="2:7" x14ac:dyDescent="0.2">
      <c r="B116" s="3" t="s">
        <v>33</v>
      </c>
      <c r="C116" s="3"/>
      <c r="D116" s="3"/>
      <c r="E116" s="3"/>
      <c r="F116" s="3"/>
      <c r="G116" s="3"/>
    </row>
    <row r="117" spans="2:7" x14ac:dyDescent="0.2">
      <c r="B117" s="3"/>
      <c r="C117" s="3"/>
      <c r="D117" s="3"/>
      <c r="E117" s="3"/>
      <c r="F117" s="3"/>
      <c r="G117" s="3"/>
    </row>
    <row r="118" spans="2:7" x14ac:dyDescent="0.2">
      <c r="B118" s="3"/>
      <c r="C118" s="3"/>
      <c r="D118" s="3"/>
      <c r="E118" s="3"/>
      <c r="F118" s="3"/>
      <c r="G118" s="3"/>
    </row>
    <row r="119" spans="2:7" x14ac:dyDescent="0.2">
      <c r="B119" s="3"/>
      <c r="C119" s="3"/>
      <c r="D119" s="3"/>
      <c r="E119" s="3"/>
      <c r="F119" s="3"/>
      <c r="G119" s="3"/>
    </row>
    <row r="120" spans="2:7" x14ac:dyDescent="0.2">
      <c r="B120" s="3"/>
      <c r="C120" s="3"/>
      <c r="D120" s="3"/>
      <c r="E120" s="3"/>
      <c r="F120" s="3"/>
      <c r="G120" s="3"/>
    </row>
    <row r="121" spans="2:7" x14ac:dyDescent="0.2">
      <c r="B121" s="3"/>
      <c r="C121" s="3"/>
      <c r="D121" s="3"/>
      <c r="E121" s="3"/>
      <c r="F121" s="3"/>
      <c r="G121" s="3"/>
    </row>
    <row r="122" spans="2:7" x14ac:dyDescent="0.2">
      <c r="B122" s="3"/>
      <c r="C122" s="3"/>
      <c r="D122" s="3"/>
      <c r="E122" s="3"/>
      <c r="F122" s="3"/>
      <c r="G122" s="3"/>
    </row>
    <row r="123" spans="2:7" x14ac:dyDescent="0.2">
      <c r="B123" s="3"/>
      <c r="C123" s="3"/>
      <c r="D123" s="3"/>
      <c r="E123" s="3"/>
      <c r="F123" s="3"/>
      <c r="G123" s="3"/>
    </row>
    <row r="124" spans="2:7" x14ac:dyDescent="0.2">
      <c r="B124" s="54"/>
      <c r="C124" s="3"/>
      <c r="D124" s="3"/>
      <c r="E124" s="3"/>
      <c r="F124" s="3"/>
      <c r="G124" s="3"/>
    </row>
    <row r="136" spans="2:2" x14ac:dyDescent="0.2">
      <c r="B136" s="31"/>
    </row>
  </sheetData>
  <mergeCells count="7">
    <mergeCell ref="I12:L12"/>
    <mergeCell ref="A1:G1"/>
    <mergeCell ref="A2:G2"/>
    <mergeCell ref="A4:G4"/>
    <mergeCell ref="A5:G5"/>
    <mergeCell ref="A6:G6"/>
    <mergeCell ref="A8:G8"/>
  </mergeCells>
  <printOptions horizontalCentered="1"/>
  <pageMargins left="0.4" right="0.4" top="1" bottom="0.75" header="0.5" footer="0.5"/>
  <pageSetup scale="53" orientation="portrait" r:id="rId1"/>
  <headerFooter alignWithMargins="0">
    <oddFooter>&amp;L&amp;F
&amp;A&amp;R&amp;P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2020 School Determinant Summary</vt:lpstr>
      <vt:lpstr>2020 School Customers</vt:lpstr>
      <vt:lpstr>'2020 School Customers'!Print_Area</vt:lpstr>
      <vt:lpstr>'2020 School Determinant Summary'!Print_Area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Saxe, William</dc:creator>
  <cp:lastModifiedBy>Saxe, William</cp:lastModifiedBy>
  <dcterms:created xsi:type="dcterms:W3CDTF">2018-11-26T02:00:50Z</dcterms:created>
  <dcterms:modified xsi:type="dcterms:W3CDTF">2020-03-11T15:52:00Z</dcterms:modified>
</cp:coreProperties>
</file>